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" yWindow="48" windowWidth="19140" windowHeight="9552"/>
  </bookViews>
  <sheets>
    <sheet name="Sheet1" sheetId="1" r:id="rId1"/>
  </sheets>
  <definedNames>
    <definedName name="Lkol">Sheet1!$J$9</definedName>
    <definedName name="Motor">Sheet1!$B$3</definedName>
    <definedName name="Vm">Sheet1!$B$4</definedName>
  </definedNames>
  <calcPr calcId="145621"/>
</workbook>
</file>

<file path=xl/calcChain.xml><?xml version="1.0" encoding="utf-8"?>
<calcChain xmlns="http://schemas.openxmlformats.org/spreadsheetml/2006/main">
  <c r="O50" i="1" l="1"/>
  <c r="N50" i="1"/>
  <c r="M50" i="1"/>
  <c r="L50" i="1"/>
  <c r="K50" i="1"/>
  <c r="J50" i="1"/>
  <c r="O44" i="1"/>
  <c r="N44" i="1"/>
  <c r="M44" i="1"/>
  <c r="L44" i="1"/>
  <c r="K44" i="1"/>
  <c r="J44" i="1"/>
  <c r="O38" i="1"/>
  <c r="N38" i="1"/>
  <c r="M38" i="1"/>
  <c r="L38" i="1"/>
  <c r="K38" i="1"/>
  <c r="J38" i="1"/>
  <c r="J31" i="1"/>
  <c r="K31" i="1"/>
  <c r="L31" i="1"/>
  <c r="M31" i="1"/>
  <c r="N31" i="1"/>
  <c r="O31" i="1"/>
  <c r="K32" i="1"/>
  <c r="L32" i="1"/>
  <c r="M32" i="1"/>
  <c r="N32" i="1"/>
  <c r="O32" i="1"/>
  <c r="J32" i="1"/>
  <c r="O49" i="1"/>
  <c r="N49" i="1"/>
  <c r="M49" i="1"/>
  <c r="L49" i="1"/>
  <c r="K49" i="1"/>
  <c r="J49" i="1"/>
  <c r="O43" i="1"/>
  <c r="N43" i="1"/>
  <c r="M43" i="1"/>
  <c r="L43" i="1"/>
  <c r="K43" i="1"/>
  <c r="J43" i="1"/>
  <c r="K37" i="1"/>
  <c r="L37" i="1"/>
  <c r="M37" i="1"/>
  <c r="N37" i="1"/>
  <c r="O37" i="1"/>
  <c r="J37" i="1"/>
  <c r="F12" i="1"/>
  <c r="G12" i="1"/>
  <c r="C12" i="1"/>
  <c r="D12" i="1"/>
  <c r="E12" i="1"/>
  <c r="J9" i="1"/>
  <c r="B12" i="1"/>
  <c r="J4" i="1"/>
  <c r="B4" i="1" s="1"/>
  <c r="B8" i="1" s="1"/>
  <c r="B9" i="1" s="1"/>
  <c r="B10" i="1" s="1"/>
  <c r="G8" i="1" l="1"/>
  <c r="G9" i="1" s="1"/>
  <c r="G10" i="1" s="1"/>
  <c r="G14" i="1" s="1"/>
  <c r="B14" i="1"/>
  <c r="F8" i="1"/>
  <c r="F9" i="1" s="1"/>
  <c r="F10" i="1" s="1"/>
  <c r="F14" i="1" s="1"/>
  <c r="C8" i="1"/>
  <c r="C9" i="1" s="1"/>
  <c r="C10" i="1" s="1"/>
  <c r="C14" i="1" s="1"/>
  <c r="E8" i="1"/>
  <c r="E9" i="1" s="1"/>
  <c r="E10" i="1" s="1"/>
  <c r="E14" i="1" s="1"/>
  <c r="D8" i="1"/>
  <c r="D9" i="1" s="1"/>
  <c r="D10" i="1" s="1"/>
  <c r="D14" i="1" s="1"/>
</calcChain>
</file>

<file path=xl/comments1.xml><?xml version="1.0" encoding="utf-8"?>
<comments xmlns="http://schemas.openxmlformats.org/spreadsheetml/2006/main">
  <authors>
    <author>Andrey Fedorov</author>
  </authors>
  <commentList>
    <comment ref="A9" authorId="0">
      <text>
        <r>
          <rPr>
            <b/>
            <sz val="9"/>
            <color indexed="81"/>
            <rFont val="Tahoma"/>
            <family val="2"/>
          </rPr>
          <t>Andrey Fedorov:</t>
        </r>
        <r>
          <rPr>
            <sz val="9"/>
            <color indexed="81"/>
            <rFont val="Tahoma"/>
            <family val="2"/>
          </rPr>
          <t xml:space="preserve">
gear 49T
Спур 32Т
</t>
        </r>
      </text>
    </comment>
  </commentList>
</comments>
</file>

<file path=xl/sharedStrings.xml><?xml version="1.0" encoding="utf-8"?>
<sst xmlns="http://schemas.openxmlformats.org/spreadsheetml/2006/main" count="47" uniqueCount="23">
  <si>
    <t>min</t>
  </si>
  <si>
    <t>max</t>
  </si>
  <si>
    <t>Pinen</t>
  </si>
  <si>
    <t>Спур</t>
  </si>
  <si>
    <t>Скорость спура, об/мин</t>
  </si>
  <si>
    <t>Скорость мотора, об/мин</t>
  </si>
  <si>
    <t>Напряжение,v</t>
  </si>
  <si>
    <t>Заряд ,%</t>
  </si>
  <si>
    <t>К-во ячеек</t>
  </si>
  <si>
    <t>Скорость центрального вала, об/мин</t>
  </si>
  <si>
    <t>Скорость колесного привода, об/мин</t>
  </si>
  <si>
    <t>Gear Ratio (Передача)</t>
  </si>
  <si>
    <t>Батарея</t>
  </si>
  <si>
    <t>Колесо</t>
  </si>
  <si>
    <t>Диаметр, см</t>
  </si>
  <si>
    <t>Длина, см</t>
  </si>
  <si>
    <t>Скорость, км/ч</t>
  </si>
  <si>
    <t>Мотор, kv</t>
  </si>
  <si>
    <t>3C</t>
  </si>
  <si>
    <t>2C</t>
  </si>
  <si>
    <t>Ratio S/P</t>
  </si>
  <si>
    <t>Для 2С</t>
  </si>
  <si>
    <t>S+P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</si>
</sst>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2" fontId="0" fillId="0" borderId="0" xfId="0" applyNumberFormat="1"/>
    <xf numFmtId="1" fontId="0" fillId="0" borderId="0" xfId="0" applyNumberFormat="1"/>
    <xf numFmtId="164" fontId="0" fillId="0" borderId="0" xfId="0" applyNumberFormat="1"/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0" fillId="2" borderId="0" xfId="0" applyFill="1"/>
    <xf numFmtId="0" fontId="0" fillId="0" borderId="0" xfId="0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2" borderId="0" xfId="0" applyFill="1" applyAlignment="1">
      <alignment horizontal="center" vertical="center"/>
    </xf>
    <xf numFmtId="1" fontId="3" fillId="2" borderId="0" xfId="0" applyNumberFormat="1" applyFont="1" applyFill="1" applyAlignment="1">
      <alignment horizontal="center" vertical="center"/>
    </xf>
    <xf numFmtId="2" fontId="0" fillId="2" borderId="0" xfId="0" applyNumberForma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1" fontId="3" fillId="3" borderId="0" xfId="0" applyNumberFormat="1" applyFont="1" applyFill="1" applyAlignment="1">
      <alignment horizontal="center" vertical="center"/>
    </xf>
    <xf numFmtId="2" fontId="0" fillId="3" borderId="0" xfId="0" applyNumberFormat="1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1" fontId="0" fillId="2" borderId="0" xfId="0" applyNumberFormat="1" applyFill="1"/>
    <xf numFmtId="0" fontId="0" fillId="4" borderId="0" xfId="0" applyFill="1"/>
    <xf numFmtId="1" fontId="0" fillId="4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50"/>
  <sheetViews>
    <sheetView tabSelected="1" topLeftCell="A22" workbookViewId="0">
      <selection activeCell="O50" sqref="I27:O50"/>
    </sheetView>
  </sheetViews>
  <sheetFormatPr defaultRowHeight="14.4" x14ac:dyDescent="0.3"/>
  <cols>
    <col min="1" max="1" width="34.21875" customWidth="1"/>
    <col min="2" max="5" width="8.88671875" style="4"/>
    <col min="9" max="9" width="13.6640625" customWidth="1"/>
  </cols>
  <sheetData>
    <row r="1" spans="1:17" x14ac:dyDescent="0.3">
      <c r="I1" t="s">
        <v>12</v>
      </c>
    </row>
    <row r="2" spans="1:17" x14ac:dyDescent="0.3">
      <c r="I2" t="s">
        <v>8</v>
      </c>
      <c r="J2">
        <v>2</v>
      </c>
      <c r="L2" t="s">
        <v>0</v>
      </c>
      <c r="M2">
        <v>3</v>
      </c>
    </row>
    <row r="3" spans="1:17" x14ac:dyDescent="0.3">
      <c r="A3" t="s">
        <v>17</v>
      </c>
      <c r="B3" s="4">
        <v>4000</v>
      </c>
      <c r="I3" t="s">
        <v>7</v>
      </c>
      <c r="J3">
        <v>100</v>
      </c>
      <c r="L3" t="s">
        <v>1</v>
      </c>
      <c r="M3">
        <v>4.2300000000000004</v>
      </c>
    </row>
    <row r="4" spans="1:17" x14ac:dyDescent="0.3">
      <c r="A4" t="s">
        <v>5</v>
      </c>
      <c r="B4" s="4">
        <f>B3*J4</f>
        <v>33840</v>
      </c>
      <c r="I4" t="s">
        <v>6</v>
      </c>
      <c r="J4" s="1">
        <f>((M3-M2)/100*J3+3)*J2</f>
        <v>8.4600000000000009</v>
      </c>
    </row>
    <row r="6" spans="1:17" x14ac:dyDescent="0.3">
      <c r="A6" t="s">
        <v>2</v>
      </c>
      <c r="B6" s="4">
        <v>24</v>
      </c>
      <c r="C6" s="4">
        <v>26</v>
      </c>
      <c r="D6" s="4">
        <v>28</v>
      </c>
      <c r="E6" s="4">
        <v>30</v>
      </c>
      <c r="F6" s="4">
        <v>32</v>
      </c>
      <c r="G6" s="4">
        <v>34</v>
      </c>
      <c r="N6">
        <v>24</v>
      </c>
      <c r="O6">
        <v>26</v>
      </c>
      <c r="P6">
        <v>28</v>
      </c>
      <c r="Q6">
        <v>30</v>
      </c>
    </row>
    <row r="7" spans="1:17" x14ac:dyDescent="0.3">
      <c r="A7" t="s">
        <v>3</v>
      </c>
      <c r="B7" s="4">
        <v>60</v>
      </c>
      <c r="C7" s="4">
        <v>60</v>
      </c>
      <c r="D7" s="4">
        <v>60</v>
      </c>
      <c r="E7" s="4">
        <v>60</v>
      </c>
      <c r="F7" s="4">
        <v>60</v>
      </c>
      <c r="G7" s="4">
        <v>60</v>
      </c>
      <c r="I7" t="s">
        <v>13</v>
      </c>
      <c r="N7">
        <v>28</v>
      </c>
      <c r="O7">
        <v>30</v>
      </c>
      <c r="P7">
        <v>32</v>
      </c>
      <c r="Q7">
        <v>34</v>
      </c>
    </row>
    <row r="8" spans="1:17" x14ac:dyDescent="0.3">
      <c r="A8" t="s">
        <v>4</v>
      </c>
      <c r="B8" s="5">
        <f>B6/B7*Vm</f>
        <v>13536</v>
      </c>
      <c r="C8" s="5">
        <f>C6/C7*Vm</f>
        <v>14664</v>
      </c>
      <c r="D8" s="5">
        <f>D6/D7*Vm</f>
        <v>15792</v>
      </c>
      <c r="E8" s="5">
        <f>E6/E7*Vm</f>
        <v>16920</v>
      </c>
      <c r="F8" s="5">
        <f>F6/F7*Vm</f>
        <v>18048</v>
      </c>
      <c r="G8" s="5">
        <f>G6/G7*Vm</f>
        <v>19176</v>
      </c>
      <c r="I8" t="s">
        <v>14</v>
      </c>
      <c r="J8">
        <v>9.5</v>
      </c>
    </row>
    <row r="9" spans="1:17" x14ac:dyDescent="0.3">
      <c r="A9" t="s">
        <v>9</v>
      </c>
      <c r="B9" s="5">
        <f>32/49*B8</f>
        <v>8839.8367346938776</v>
      </c>
      <c r="C9" s="5">
        <f t="shared" ref="C9:E9" si="0">32/49*C8</f>
        <v>9576.4897959183672</v>
      </c>
      <c r="D9" s="5">
        <f t="shared" si="0"/>
        <v>10313.142857142857</v>
      </c>
      <c r="E9" s="5">
        <f t="shared" si="0"/>
        <v>11049.795918367347</v>
      </c>
      <c r="F9" s="5">
        <f t="shared" ref="F9" si="1">32/49*F8</f>
        <v>11786.448979591836</v>
      </c>
      <c r="G9" s="5">
        <f t="shared" ref="G9" si="2">32/49*G8</f>
        <v>12523.102040816326</v>
      </c>
      <c r="I9" t="s">
        <v>15</v>
      </c>
      <c r="J9" s="3">
        <f>2*PI()*(J8/2)</f>
        <v>29.845130209103033</v>
      </c>
    </row>
    <row r="10" spans="1:17" x14ac:dyDescent="0.3">
      <c r="A10" t="s">
        <v>10</v>
      </c>
      <c r="B10" s="5">
        <f>13/40*B9</f>
        <v>2872.9469387755103</v>
      </c>
      <c r="C10" s="5">
        <f t="shared" ref="C10:E10" si="3">13/40*C9</f>
        <v>3112.3591836734695</v>
      </c>
      <c r="D10" s="5">
        <f t="shared" si="3"/>
        <v>3351.7714285714287</v>
      </c>
      <c r="E10" s="5">
        <f t="shared" si="3"/>
        <v>3591.1836734693879</v>
      </c>
      <c r="F10" s="5">
        <f t="shared" ref="F10" si="4">13/40*F9</f>
        <v>3830.5959183673467</v>
      </c>
      <c r="G10" s="5">
        <f t="shared" ref="G10" si="5">13/40*G9</f>
        <v>4070.0081632653059</v>
      </c>
    </row>
    <row r="11" spans="1:17" x14ac:dyDescent="0.3">
      <c r="F11" s="4"/>
      <c r="G11" s="4"/>
    </row>
    <row r="12" spans="1:17" x14ac:dyDescent="0.3">
      <c r="A12" t="s">
        <v>11</v>
      </c>
      <c r="B12" s="6">
        <f>(40/13)*(49/32)*(B7/B6)</f>
        <v>11.778846153846153</v>
      </c>
      <c r="C12" s="6">
        <f t="shared" ref="C12:E12" si="6">(40/13)*(49/32)*(C7/C6)</f>
        <v>10.872781065088757</v>
      </c>
      <c r="D12" s="6">
        <f t="shared" si="6"/>
        <v>10.096153846153847</v>
      </c>
      <c r="E12" s="6">
        <f t="shared" si="6"/>
        <v>9.4230769230769234</v>
      </c>
      <c r="F12" s="6">
        <f t="shared" ref="F12:G12" si="7">(40/13)*(49/32)*(F7/F6)</f>
        <v>8.834134615384615</v>
      </c>
      <c r="G12" s="6">
        <f t="shared" si="7"/>
        <v>8.3144796380090504</v>
      </c>
    </row>
    <row r="13" spans="1:17" x14ac:dyDescent="0.3">
      <c r="F13" s="4"/>
      <c r="G13" s="4"/>
    </row>
    <row r="14" spans="1:17" x14ac:dyDescent="0.3">
      <c r="A14" t="s">
        <v>16</v>
      </c>
      <c r="B14" s="5">
        <f>B10*Lkol/100000*60</f>
        <v>51.446085282959437</v>
      </c>
      <c r="C14" s="5">
        <f>C10*Lkol/100000*60</f>
        <v>55.733259056539396</v>
      </c>
      <c r="D14" s="5">
        <f>D10*Lkol/100000*60</f>
        <v>60.020432830119347</v>
      </c>
      <c r="E14" s="5">
        <f>E10*Lkol/100000*60</f>
        <v>64.307606603699298</v>
      </c>
      <c r="F14" s="5">
        <f>F10*Lkol/100000*60</f>
        <v>68.59478037727925</v>
      </c>
      <c r="G14" s="5">
        <f>G10*Lkol/100000*60</f>
        <v>72.881954150859201</v>
      </c>
    </row>
    <row r="16" spans="1:17" x14ac:dyDescent="0.3">
      <c r="I16" t="s">
        <v>19</v>
      </c>
    </row>
    <row r="17" spans="5:17" x14ac:dyDescent="0.3">
      <c r="E17" s="7"/>
      <c r="I17" t="s">
        <v>2</v>
      </c>
      <c r="J17" s="20">
        <v>28</v>
      </c>
      <c r="K17" s="8">
        <v>30</v>
      </c>
      <c r="L17" s="8">
        <v>32</v>
      </c>
      <c r="M17" s="8">
        <v>34</v>
      </c>
      <c r="N17">
        <v>24</v>
      </c>
      <c r="O17">
        <v>26</v>
      </c>
      <c r="P17">
        <v>28</v>
      </c>
      <c r="Q17">
        <v>30</v>
      </c>
    </row>
    <row r="18" spans="5:17" x14ac:dyDescent="0.3">
      <c r="I18" t="s">
        <v>3</v>
      </c>
      <c r="J18" s="20">
        <v>56</v>
      </c>
      <c r="K18" s="8">
        <v>56</v>
      </c>
      <c r="L18" s="8">
        <v>56</v>
      </c>
      <c r="M18" s="8">
        <v>56</v>
      </c>
      <c r="N18">
        <v>60</v>
      </c>
      <c r="O18">
        <v>60</v>
      </c>
      <c r="P18">
        <v>60</v>
      </c>
      <c r="Q18">
        <v>60</v>
      </c>
    </row>
    <row r="19" spans="5:17" x14ac:dyDescent="0.3">
      <c r="I19" t="s">
        <v>16</v>
      </c>
      <c r="J19" s="21">
        <v>64.307606603699298</v>
      </c>
      <c r="K19" s="19">
        <v>68.901007075392116</v>
      </c>
      <c r="L19" s="19">
        <v>73.49440754708489</v>
      </c>
      <c r="M19" s="19">
        <v>78.087808018777707</v>
      </c>
      <c r="N19" s="2">
        <v>51.446085282959437</v>
      </c>
      <c r="O19" s="2">
        <v>55.733259056539396</v>
      </c>
      <c r="P19" s="2">
        <v>60.020432830119347</v>
      </c>
      <c r="Q19" s="2">
        <v>64.307606603699298</v>
      </c>
    </row>
    <row r="21" spans="5:17" x14ac:dyDescent="0.3">
      <c r="I21" t="s">
        <v>18</v>
      </c>
    </row>
    <row r="22" spans="5:17" x14ac:dyDescent="0.3">
      <c r="I22" t="s">
        <v>2</v>
      </c>
      <c r="J22">
        <v>28</v>
      </c>
      <c r="K22">
        <v>30</v>
      </c>
      <c r="L22">
        <v>32</v>
      </c>
      <c r="M22">
        <v>34</v>
      </c>
      <c r="N22" s="20">
        <v>24</v>
      </c>
      <c r="O22" s="8">
        <v>26</v>
      </c>
      <c r="P22" s="8">
        <v>28</v>
      </c>
      <c r="Q22" s="8">
        <v>30</v>
      </c>
    </row>
    <row r="23" spans="5:17" x14ac:dyDescent="0.3">
      <c r="I23" t="s">
        <v>3</v>
      </c>
      <c r="J23">
        <v>56</v>
      </c>
      <c r="K23">
        <v>56</v>
      </c>
      <c r="L23">
        <v>56</v>
      </c>
      <c r="M23">
        <v>56</v>
      </c>
      <c r="N23" s="20">
        <v>60</v>
      </c>
      <c r="O23" s="8">
        <v>60</v>
      </c>
      <c r="P23" s="8">
        <v>60</v>
      </c>
      <c r="Q23" s="8">
        <v>60</v>
      </c>
    </row>
    <row r="24" spans="5:17" x14ac:dyDescent="0.3">
      <c r="I24" t="s">
        <v>16</v>
      </c>
      <c r="J24" s="2">
        <v>96.461409905548948</v>
      </c>
      <c r="K24" s="2">
        <v>103.35151061308817</v>
      </c>
      <c r="L24" s="2">
        <v>110.24161132062737</v>
      </c>
      <c r="M24" s="2">
        <v>117.13171202816658</v>
      </c>
      <c r="N24" s="21">
        <v>77.169127924439167</v>
      </c>
      <c r="O24" s="19">
        <v>83.599888584809079</v>
      </c>
      <c r="P24" s="19">
        <v>90.030649245179021</v>
      </c>
      <c r="Q24" s="19">
        <v>96.461409905548948</v>
      </c>
    </row>
    <row r="27" spans="5:17" x14ac:dyDescent="0.3">
      <c r="I27" t="s">
        <v>21</v>
      </c>
    </row>
    <row r="28" spans="5:17" x14ac:dyDescent="0.3">
      <c r="I28" s="9" t="s">
        <v>2</v>
      </c>
      <c r="J28" s="9">
        <v>24</v>
      </c>
      <c r="K28" s="9">
        <v>26</v>
      </c>
      <c r="L28" s="9">
        <v>28</v>
      </c>
      <c r="M28" s="15">
        <v>30</v>
      </c>
      <c r="N28" s="15">
        <v>32</v>
      </c>
      <c r="O28" s="15">
        <v>34</v>
      </c>
    </row>
    <row r="29" spans="5:17" x14ac:dyDescent="0.3">
      <c r="I29" s="9" t="s">
        <v>3</v>
      </c>
      <c r="J29" s="9">
        <v>54</v>
      </c>
      <c r="K29" s="9">
        <v>54</v>
      </c>
      <c r="L29" s="9">
        <v>54</v>
      </c>
      <c r="M29" s="15">
        <v>54</v>
      </c>
      <c r="N29" s="15">
        <v>54</v>
      </c>
      <c r="O29" s="15">
        <v>54</v>
      </c>
    </row>
    <row r="30" spans="5:17" x14ac:dyDescent="0.3">
      <c r="I30" s="9" t="s">
        <v>16</v>
      </c>
      <c r="J30" s="10">
        <v>57.162316981066034</v>
      </c>
      <c r="K30" s="10">
        <v>61.925843396154868</v>
      </c>
      <c r="L30" s="10">
        <v>66.689369811243694</v>
      </c>
      <c r="M30" s="16">
        <v>71.452896226332541</v>
      </c>
      <c r="N30" s="16">
        <v>76.216422641421374</v>
      </c>
      <c r="O30" s="16">
        <v>80.979949056510236</v>
      </c>
    </row>
    <row r="31" spans="5:17" x14ac:dyDescent="0.3">
      <c r="I31" s="9" t="s">
        <v>20</v>
      </c>
      <c r="J31" s="11">
        <f>J29/J28</f>
        <v>2.25</v>
      </c>
      <c r="K31" s="11">
        <f>K29/K28</f>
        <v>2.0769230769230771</v>
      </c>
      <c r="L31" s="11">
        <f>L29/L28</f>
        <v>1.9285714285714286</v>
      </c>
      <c r="M31" s="17">
        <f>M29/M28</f>
        <v>1.8</v>
      </c>
      <c r="N31" s="17">
        <f>N29/N28</f>
        <v>1.6875</v>
      </c>
      <c r="O31" s="17">
        <f>O29/O28</f>
        <v>1.588235294117647</v>
      </c>
    </row>
    <row r="32" spans="5:17" x14ac:dyDescent="0.3">
      <c r="I32" s="9" t="s">
        <v>22</v>
      </c>
      <c r="J32" s="9">
        <f>J28+J29</f>
        <v>78</v>
      </c>
      <c r="K32" s="9">
        <f>K28+K29</f>
        <v>80</v>
      </c>
      <c r="L32" s="9">
        <f>L28+L29</f>
        <v>82</v>
      </c>
      <c r="M32" s="15">
        <f>M28+M29</f>
        <v>84</v>
      </c>
      <c r="N32" s="15">
        <f>N28+N29</f>
        <v>86</v>
      </c>
      <c r="O32" s="15">
        <f>O28+O29</f>
        <v>88</v>
      </c>
    </row>
    <row r="33" spans="9:15" x14ac:dyDescent="0.3">
      <c r="I33" s="9"/>
      <c r="J33" s="9"/>
      <c r="K33" s="9"/>
      <c r="L33" s="9"/>
      <c r="M33" s="9"/>
      <c r="N33" s="9"/>
      <c r="O33" s="9"/>
    </row>
    <row r="34" spans="9:15" x14ac:dyDescent="0.3">
      <c r="I34" s="9" t="s">
        <v>2</v>
      </c>
      <c r="J34" s="9">
        <v>24</v>
      </c>
      <c r="K34" s="9">
        <v>26</v>
      </c>
      <c r="L34" s="12">
        <v>28</v>
      </c>
      <c r="M34" s="12">
        <v>30</v>
      </c>
      <c r="N34" s="12">
        <v>32</v>
      </c>
      <c r="O34" s="12">
        <v>34</v>
      </c>
    </row>
    <row r="35" spans="9:15" x14ac:dyDescent="0.3">
      <c r="I35" s="9" t="s">
        <v>3</v>
      </c>
      <c r="J35" s="9">
        <v>56</v>
      </c>
      <c r="K35" s="9">
        <v>56</v>
      </c>
      <c r="L35" s="12">
        <v>56</v>
      </c>
      <c r="M35" s="12">
        <v>56</v>
      </c>
      <c r="N35" s="12">
        <v>56</v>
      </c>
      <c r="O35" s="12">
        <v>56</v>
      </c>
    </row>
    <row r="36" spans="9:15" x14ac:dyDescent="0.3">
      <c r="I36" s="9" t="s">
        <v>16</v>
      </c>
      <c r="J36" s="10">
        <v>55.120805660313678</v>
      </c>
      <c r="K36" s="10">
        <v>59.714206132006488</v>
      </c>
      <c r="L36" s="13">
        <v>64.307606603699298</v>
      </c>
      <c r="M36" s="13">
        <v>68.901007075392116</v>
      </c>
      <c r="N36" s="13">
        <v>73.49440754708489</v>
      </c>
      <c r="O36" s="13">
        <v>78.087808018777707</v>
      </c>
    </row>
    <row r="37" spans="9:15" x14ac:dyDescent="0.3">
      <c r="I37" s="9" t="s">
        <v>20</v>
      </c>
      <c r="J37" s="11">
        <f>J35/J34</f>
        <v>2.3333333333333335</v>
      </c>
      <c r="K37" s="11">
        <f t="shared" ref="K37:O37" si="8">K35/K34</f>
        <v>2.1538461538461537</v>
      </c>
      <c r="L37" s="14">
        <f t="shared" si="8"/>
        <v>2</v>
      </c>
      <c r="M37" s="14">
        <f t="shared" si="8"/>
        <v>1.8666666666666667</v>
      </c>
      <c r="N37" s="14">
        <f t="shared" si="8"/>
        <v>1.75</v>
      </c>
      <c r="O37" s="14">
        <f t="shared" si="8"/>
        <v>1.6470588235294117</v>
      </c>
    </row>
    <row r="38" spans="9:15" x14ac:dyDescent="0.3">
      <c r="I38" s="9" t="s">
        <v>22</v>
      </c>
      <c r="J38" s="9">
        <f>J34+J35</f>
        <v>80</v>
      </c>
      <c r="K38" s="9">
        <f>K34+K35</f>
        <v>82</v>
      </c>
      <c r="L38" s="12">
        <f>L34+L35</f>
        <v>84</v>
      </c>
      <c r="M38" s="12">
        <f>M34+M35</f>
        <v>86</v>
      </c>
      <c r="N38" s="12">
        <f>N34+N35</f>
        <v>88</v>
      </c>
      <c r="O38" s="12">
        <f>O34+O35</f>
        <v>90</v>
      </c>
    </row>
    <row r="39" spans="9:15" x14ac:dyDescent="0.3">
      <c r="I39" s="9"/>
      <c r="J39" s="9"/>
      <c r="K39" s="9"/>
      <c r="L39" s="9"/>
      <c r="M39" s="9"/>
      <c r="N39" s="9"/>
      <c r="O39" s="9"/>
    </row>
    <row r="40" spans="9:15" x14ac:dyDescent="0.3">
      <c r="I40" s="9" t="s">
        <v>2</v>
      </c>
      <c r="J40" s="9">
        <v>24</v>
      </c>
      <c r="K40" s="15">
        <v>26</v>
      </c>
      <c r="L40" s="15">
        <v>28</v>
      </c>
      <c r="M40" s="15">
        <v>30</v>
      </c>
      <c r="N40" s="15">
        <v>32</v>
      </c>
      <c r="O40" s="9">
        <v>34</v>
      </c>
    </row>
    <row r="41" spans="9:15" x14ac:dyDescent="0.3">
      <c r="I41" s="9" t="s">
        <v>3</v>
      </c>
      <c r="J41" s="9">
        <v>58</v>
      </c>
      <c r="K41" s="15">
        <v>58</v>
      </c>
      <c r="L41" s="15">
        <v>58</v>
      </c>
      <c r="M41" s="15">
        <v>58</v>
      </c>
      <c r="N41" s="15">
        <v>58</v>
      </c>
      <c r="O41" s="9">
        <v>58</v>
      </c>
    </row>
    <row r="42" spans="9:15" x14ac:dyDescent="0.3">
      <c r="I42" s="9" t="s">
        <v>16</v>
      </c>
      <c r="J42" s="10">
        <v>53.220088223751148</v>
      </c>
      <c r="K42" s="16">
        <v>57.6550955757304</v>
      </c>
      <c r="L42" s="16">
        <v>62.090102927709673</v>
      </c>
      <c r="M42" s="16">
        <v>66.525110279688917</v>
      </c>
      <c r="N42" s="16">
        <v>70.960117631668183</v>
      </c>
      <c r="O42" s="10">
        <v>75.395124983647449</v>
      </c>
    </row>
    <row r="43" spans="9:15" x14ac:dyDescent="0.3">
      <c r="I43" s="9" t="s">
        <v>20</v>
      </c>
      <c r="J43" s="11">
        <f>J41/J40</f>
        <v>2.4166666666666665</v>
      </c>
      <c r="K43" s="17">
        <f t="shared" ref="K43:O43" si="9">K41/K40</f>
        <v>2.2307692307692308</v>
      </c>
      <c r="L43" s="17">
        <f t="shared" si="9"/>
        <v>2.0714285714285716</v>
      </c>
      <c r="M43" s="17">
        <f t="shared" si="9"/>
        <v>1.9333333333333333</v>
      </c>
      <c r="N43" s="17">
        <f t="shared" si="9"/>
        <v>1.8125</v>
      </c>
      <c r="O43" s="11">
        <f t="shared" si="9"/>
        <v>1.7058823529411764</v>
      </c>
    </row>
    <row r="44" spans="9:15" x14ac:dyDescent="0.3">
      <c r="I44" s="9" t="s">
        <v>22</v>
      </c>
      <c r="J44" s="9">
        <f>J40+J41</f>
        <v>82</v>
      </c>
      <c r="K44" s="15">
        <f>K40+K41</f>
        <v>84</v>
      </c>
      <c r="L44" s="15">
        <f>L40+L41</f>
        <v>86</v>
      </c>
      <c r="M44" s="15">
        <f>M40+M41</f>
        <v>88</v>
      </c>
      <c r="N44" s="15">
        <f>N40+N41</f>
        <v>90</v>
      </c>
      <c r="O44" s="18">
        <f>O40+O41</f>
        <v>92</v>
      </c>
    </row>
    <row r="45" spans="9:15" x14ac:dyDescent="0.3">
      <c r="J45" s="4"/>
      <c r="K45" s="4"/>
      <c r="L45" s="4"/>
      <c r="M45" s="4"/>
    </row>
    <row r="46" spans="9:15" x14ac:dyDescent="0.3">
      <c r="I46" s="9" t="s">
        <v>2</v>
      </c>
      <c r="J46" s="12">
        <v>24</v>
      </c>
      <c r="K46" s="12">
        <v>26</v>
      </c>
      <c r="L46" s="12">
        <v>28</v>
      </c>
      <c r="M46" s="12">
        <v>30</v>
      </c>
      <c r="N46" s="9">
        <v>32</v>
      </c>
      <c r="O46" s="9">
        <v>34</v>
      </c>
    </row>
    <row r="47" spans="9:15" x14ac:dyDescent="0.3">
      <c r="I47" s="9" t="s">
        <v>3</v>
      </c>
      <c r="J47" s="12">
        <v>60</v>
      </c>
      <c r="K47" s="12">
        <v>60</v>
      </c>
      <c r="L47" s="12">
        <v>60</v>
      </c>
      <c r="M47" s="12">
        <v>60</v>
      </c>
      <c r="N47" s="9">
        <v>60</v>
      </c>
      <c r="O47" s="9">
        <v>60</v>
      </c>
    </row>
    <row r="48" spans="9:15" x14ac:dyDescent="0.3">
      <c r="I48" s="9" t="s">
        <v>16</v>
      </c>
      <c r="J48" s="13">
        <v>51.446085282959437</v>
      </c>
      <c r="K48" s="13">
        <v>55.733259056539396</v>
      </c>
      <c r="L48" s="13">
        <v>60.020432830119347</v>
      </c>
      <c r="M48" s="13">
        <v>64.307606603699298</v>
      </c>
      <c r="N48" s="10">
        <v>68.59478037727925</v>
      </c>
      <c r="O48" s="10">
        <v>72.881954150859201</v>
      </c>
    </row>
    <row r="49" spans="9:15" x14ac:dyDescent="0.3">
      <c r="I49" s="9" t="s">
        <v>20</v>
      </c>
      <c r="J49" s="14">
        <f>J47/J46</f>
        <v>2.5</v>
      </c>
      <c r="K49" s="14">
        <f t="shared" ref="K49:O49" si="10">K47/K46</f>
        <v>2.3076923076923075</v>
      </c>
      <c r="L49" s="14">
        <f t="shared" si="10"/>
        <v>2.1428571428571428</v>
      </c>
      <c r="M49" s="14">
        <f t="shared" si="10"/>
        <v>2</v>
      </c>
      <c r="N49" s="11">
        <f t="shared" si="10"/>
        <v>1.875</v>
      </c>
      <c r="O49" s="11">
        <f t="shared" si="10"/>
        <v>1.7647058823529411</v>
      </c>
    </row>
    <row r="50" spans="9:15" x14ac:dyDescent="0.3">
      <c r="I50" s="9" t="s">
        <v>22</v>
      </c>
      <c r="J50" s="12">
        <f>J46+J47</f>
        <v>84</v>
      </c>
      <c r="K50" s="12">
        <f>K46+K47</f>
        <v>86</v>
      </c>
      <c r="L50" s="12">
        <f>L46+L47</f>
        <v>88</v>
      </c>
      <c r="M50" s="12">
        <f>M46+M47</f>
        <v>90</v>
      </c>
      <c r="N50" s="18">
        <f>N46+N47</f>
        <v>92</v>
      </c>
      <c r="O50" s="18">
        <f>O46+O47</f>
        <v>94</v>
      </c>
    </row>
  </sheetData>
  <dataValidations disablePrompts="1" count="1">
    <dataValidation type="whole" allowBlank="1" showInputMessage="1" showErrorMessage="1" error="% от 0 до 100" sqref="J3">
      <formula1>0</formula1>
      <formula2>100</formula2>
    </dataValidation>
  </dataValidation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Lkol</vt:lpstr>
      <vt:lpstr>Motor</vt:lpstr>
      <vt:lpstr>Vm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Andrey Fedorov</dc:creator>
  <cp:lastModifiedBy>Andrey Fedorov</cp:lastModifiedBy>
  <dcterms:created xsi:type="dcterms:W3CDTF">2014-03-23T02:26:48Z</dcterms:created>
  <dcterms:modified xsi:type="dcterms:W3CDTF">2014-03-23T04:54:42Z</dcterms:modified>
</cp:coreProperties>
</file>