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75" windowHeight="83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9" i="1"/>
  <c r="E4"/>
  <c r="N6"/>
  <c r="C10" s="1"/>
  <c r="P5"/>
  <c r="N7"/>
  <c r="G20" s="1"/>
  <c r="C5" l="1"/>
  <c r="C8" s="1"/>
  <c r="G21"/>
  <c r="C11" s="1"/>
</calcChain>
</file>

<file path=xl/sharedStrings.xml><?xml version="1.0" encoding="utf-8"?>
<sst xmlns="http://schemas.openxmlformats.org/spreadsheetml/2006/main" count="39" uniqueCount="35">
  <si>
    <t>Вес</t>
  </si>
  <si>
    <t>Скорость</t>
  </si>
  <si>
    <t>кг</t>
  </si>
  <si>
    <t>S крыла</t>
  </si>
  <si>
    <t>м2</t>
  </si>
  <si>
    <t>р</t>
  </si>
  <si>
    <t>Су</t>
  </si>
  <si>
    <t>кг*с2/м4</t>
  </si>
  <si>
    <t>Су тр</t>
  </si>
  <si>
    <t>альфа</t>
  </si>
  <si>
    <t>AR</t>
  </si>
  <si>
    <t>удлинение</t>
  </si>
  <si>
    <t>b конц.</t>
  </si>
  <si>
    <t>b корн.</t>
  </si>
  <si>
    <t>м</t>
  </si>
  <si>
    <t>хорда</t>
  </si>
  <si>
    <t>размах</t>
  </si>
  <si>
    <t>L</t>
  </si>
  <si>
    <t>Су /град.</t>
  </si>
  <si>
    <t>Крыло</t>
  </si>
  <si>
    <t>Линейный участок</t>
  </si>
  <si>
    <t>а 0</t>
  </si>
  <si>
    <t>a tr</t>
  </si>
  <si>
    <t>Профиль</t>
  </si>
  <si>
    <t>S</t>
  </si>
  <si>
    <t>площадь</t>
  </si>
  <si>
    <t>гр/дм2</t>
  </si>
  <si>
    <t>нагрузка</t>
  </si>
  <si>
    <t>град.</t>
  </si>
  <si>
    <t>Угол атаки</t>
  </si>
  <si>
    <t>(с учетом удлинения крыла)</t>
  </si>
  <si>
    <t>коэфф.сужен. Т</t>
  </si>
  <si>
    <t>(без уч.удлинения крыла)</t>
  </si>
  <si>
    <t>альфа 0-тр</t>
  </si>
  <si>
    <t>м/с   км/ч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</si>
</sst>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4"/>
      <color theme="4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2" fillId="0" borderId="0" xfId="0" applyFont="1"/>
    <xf numFmtId="0" fontId="1" fillId="0" borderId="0" xfId="0" applyFont="1" applyFill="1" applyBorder="1"/>
    <xf numFmtId="2" fontId="1" fillId="2" borderId="1" xfId="0" applyNumberFormat="1" applyFont="1" applyFill="1" applyBorder="1"/>
    <xf numFmtId="164" fontId="1" fillId="0" borderId="0" xfId="0" applyNumberFormat="1" applyFont="1"/>
    <xf numFmtId="2" fontId="4" fillId="0" borderId="0" xfId="0" applyNumberFormat="1" applyFont="1"/>
    <xf numFmtId="0" fontId="5" fillId="0" borderId="0" xfId="0" applyFont="1"/>
    <xf numFmtId="0" fontId="0" fillId="0" borderId="0" xfId="0" applyBorder="1"/>
    <xf numFmtId="0" fontId="0" fillId="0" borderId="4" xfId="0" applyBorder="1"/>
    <xf numFmtId="0" fontId="1" fillId="2" borderId="5" xfId="0" applyFont="1" applyFill="1" applyBorder="1"/>
    <xf numFmtId="0" fontId="0" fillId="0" borderId="6" xfId="0" applyBorder="1"/>
    <xf numFmtId="0" fontId="1" fillId="0" borderId="7" xfId="0" applyFont="1" applyBorder="1"/>
    <xf numFmtId="0" fontId="7" fillId="0" borderId="0" xfId="0" applyFont="1"/>
    <xf numFmtId="0" fontId="8" fillId="0" borderId="0" xfId="0" applyFont="1"/>
    <xf numFmtId="0" fontId="0" fillId="0" borderId="8" xfId="0" applyBorder="1"/>
    <xf numFmtId="2" fontId="0" fillId="0" borderId="9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2" fontId="1" fillId="0" borderId="12" xfId="0" applyNumberFormat="1" applyFont="1" applyBorder="1"/>
    <xf numFmtId="0" fontId="6" fillId="0" borderId="12" xfId="0" applyFont="1" applyBorder="1"/>
    <xf numFmtId="0" fontId="0" fillId="0" borderId="12" xfId="0" applyBorder="1"/>
    <xf numFmtId="0" fontId="0" fillId="0" borderId="13" xfId="0" applyBorder="1"/>
    <xf numFmtId="2" fontId="3" fillId="0" borderId="0" xfId="0" applyNumberFormat="1" applyFont="1"/>
    <xf numFmtId="0" fontId="0" fillId="0" borderId="9" xfId="0" applyFont="1" applyBorder="1"/>
    <xf numFmtId="1" fontId="0" fillId="0" borderId="0" xfId="0" applyNumberForma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285757</xdr:colOff>
      <xdr:row>1</xdr:row>
      <xdr:rowOff>15874</xdr:rowOff>
    </xdr:from>
    <xdr:to>
      <xdr:col>10</xdr:col>
      <xdr:colOff>66680</xdr:colOff>
      <xdr:row>13</xdr:row>
      <xdr:rowOff>198328</xdr:rowOff>
    </xdr:to>
    <xdr:pic>
      <xdr:nvPicPr>
        <xdr:cNvPr id="5" name="Рисунок 4" descr="подъемная сила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57445" y="253999"/>
          <a:ext cx="3246436" cy="2587517"/>
        </a:xfrm>
        <a:prstGeom prst="rect">
          <a:avLst/>
        </a:prstGeom>
      </xdr:spPr>
    </xdr:pic>
    <xdr:clientData/>
  </xdr:twoCellAnchor>
  <xdr:twoCellAnchor editAs="oneCell">
    <xdr:from>
      <xdr:col>10</xdr:col>
      <xdr:colOff>95251</xdr:colOff>
      <xdr:row>7</xdr:row>
      <xdr:rowOff>87312</xdr:rowOff>
    </xdr:from>
    <xdr:to>
      <xdr:col>16</xdr:col>
      <xdr:colOff>150813</xdr:colOff>
      <xdr:row>20</xdr:row>
      <xdr:rowOff>55562</xdr:rowOff>
    </xdr:to>
    <xdr:pic>
      <xdr:nvPicPr>
        <xdr:cNvPr id="4" name="Рисунок 3" descr="зависимость от удл2.jp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89626" y="1452562"/>
          <a:ext cx="3786187" cy="26749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22"/>
  <sheetViews>
    <sheetView tabSelected="1" zoomScale="120" zoomScaleNormal="120" workbookViewId="0">
      <selection activeCell="C14" sqref="C14"/>
    </sheetView>
  </sheetViews>
  <sheetFormatPr defaultRowHeight="15"/>
  <cols>
    <col min="1" max="1" width="1.140625" customWidth="1"/>
    <col min="2" max="2" width="9.5703125" customWidth="1"/>
    <col min="3" max="3" width="7.42578125" customWidth="1"/>
    <col min="4" max="4" width="6.85546875" style="16" customWidth="1"/>
    <col min="5" max="5" width="3.85546875" customWidth="1"/>
    <col min="6" max="6" width="10.140625" customWidth="1"/>
    <col min="8" max="8" width="10.140625" customWidth="1"/>
    <col min="11" max="11" width="4.28515625" customWidth="1"/>
    <col min="12" max="12" width="12.28515625" customWidth="1"/>
    <col min="13" max="13" width="9.140625" customWidth="1"/>
    <col min="14" max="14" width="9.85546875" customWidth="1"/>
    <col min="15" max="15" width="4.7109375" customWidth="1"/>
    <col min="16" max="16" width="15.5703125" customWidth="1"/>
  </cols>
  <sheetData>
    <row r="1" spans="2:16" ht="18.75">
      <c r="B1" s="5" t="s">
        <v>29</v>
      </c>
      <c r="C1" s="1"/>
      <c r="D1" s="10"/>
      <c r="F1" s="5" t="s">
        <v>23</v>
      </c>
      <c r="L1" s="5" t="s">
        <v>19</v>
      </c>
    </row>
    <row r="2" spans="2:16" ht="7.5" customHeight="1">
      <c r="C2" s="1"/>
      <c r="D2" s="10"/>
    </row>
    <row r="3" spans="2:16" ht="15.75">
      <c r="B3" t="s">
        <v>0</v>
      </c>
      <c r="C3" s="2">
        <v>1.7</v>
      </c>
      <c r="D3" s="10" t="s">
        <v>2</v>
      </c>
      <c r="L3" t="s">
        <v>16</v>
      </c>
      <c r="M3" t="s">
        <v>17</v>
      </c>
      <c r="N3" s="2">
        <v>1.6</v>
      </c>
      <c r="O3" t="s">
        <v>14</v>
      </c>
    </row>
    <row r="4" spans="2:16" ht="16.5" thickBot="1">
      <c r="B4" t="s">
        <v>1</v>
      </c>
      <c r="C4" s="3">
        <v>16.899999999999999</v>
      </c>
      <c r="D4" s="10" t="s">
        <v>34</v>
      </c>
      <c r="E4" s="29">
        <f>C4*3600/1000</f>
        <v>60.839999999999989</v>
      </c>
      <c r="L4" t="s">
        <v>15</v>
      </c>
      <c r="M4" s="11" t="s">
        <v>13</v>
      </c>
      <c r="N4" s="3">
        <v>0.2</v>
      </c>
      <c r="O4" s="11" t="s">
        <v>14</v>
      </c>
      <c r="P4" s="11" t="s">
        <v>31</v>
      </c>
    </row>
    <row r="5" spans="2:16" ht="16.5" thickBot="1">
      <c r="B5" t="s">
        <v>3</v>
      </c>
      <c r="C5" s="4">
        <f>N6</f>
        <v>0.32000000000000006</v>
      </c>
      <c r="D5" s="10" t="s">
        <v>4</v>
      </c>
      <c r="M5" s="12" t="s">
        <v>12</v>
      </c>
      <c r="N5" s="13">
        <v>0.2</v>
      </c>
      <c r="O5" s="14" t="s">
        <v>14</v>
      </c>
      <c r="P5" s="15">
        <f>N5/N4*0.24-0.08</f>
        <v>0.15999999999999998</v>
      </c>
    </row>
    <row r="6" spans="2:16" ht="15.75">
      <c r="B6" t="s">
        <v>5</v>
      </c>
      <c r="C6" s="6">
        <v>0.125</v>
      </c>
      <c r="D6" s="10" t="s">
        <v>7</v>
      </c>
      <c r="L6" t="s">
        <v>25</v>
      </c>
      <c r="M6" t="s">
        <v>24</v>
      </c>
      <c r="N6" s="1">
        <f>(N4+N5)/2*N3</f>
        <v>0.32000000000000006</v>
      </c>
      <c r="O6" t="s">
        <v>4</v>
      </c>
    </row>
    <row r="7" spans="2:16" ht="15.75">
      <c r="C7" s="1"/>
      <c r="D7" s="10"/>
      <c r="L7" t="s">
        <v>11</v>
      </c>
      <c r="M7" t="s">
        <v>10</v>
      </c>
      <c r="N7" s="1">
        <f>N3/((N4+N5)/2)</f>
        <v>8</v>
      </c>
    </row>
    <row r="8" spans="2:16" ht="15.75">
      <c r="B8" t="s">
        <v>27</v>
      </c>
      <c r="C8" s="1">
        <f>C3/C5*10</f>
        <v>53.124999999999993</v>
      </c>
      <c r="D8" s="10" t="s">
        <v>26</v>
      </c>
    </row>
    <row r="9" spans="2:16" ht="15.75">
      <c r="C9" s="1"/>
      <c r="D9" s="10"/>
    </row>
    <row r="10" spans="2:16" ht="18.75">
      <c r="B10" t="s">
        <v>6</v>
      </c>
      <c r="C10" s="9">
        <f>C3*2/(C6*C4*C4*N6 )</f>
        <v>0.29760862714890934</v>
      </c>
      <c r="D10" s="10"/>
    </row>
    <row r="11" spans="2:16" ht="21">
      <c r="B11" t="s">
        <v>9</v>
      </c>
      <c r="C11" s="27">
        <f>(C10/G21)+H15+0.24</f>
        <v>1.9980627850274264</v>
      </c>
      <c r="D11" s="10" t="s">
        <v>28</v>
      </c>
    </row>
    <row r="12" spans="2:16" ht="15.75">
      <c r="C12" s="1"/>
      <c r="D12" s="10"/>
    </row>
    <row r="13" spans="2:16" ht="15.75">
      <c r="B13" s="10"/>
      <c r="C13" s="1"/>
      <c r="D13" s="10"/>
    </row>
    <row r="14" spans="2:16" ht="15.75">
      <c r="B14" s="10"/>
      <c r="C14" s="1"/>
      <c r="D14" s="10"/>
    </row>
    <row r="15" spans="2:16" ht="15.75">
      <c r="C15" s="1"/>
      <c r="D15" s="10"/>
      <c r="G15" t="s">
        <v>21</v>
      </c>
      <c r="H15" s="7">
        <v>-1.9</v>
      </c>
    </row>
    <row r="16" spans="2:16" ht="15.75">
      <c r="C16" s="1"/>
      <c r="D16" s="10"/>
      <c r="G16" t="s">
        <v>22</v>
      </c>
      <c r="H16" s="3">
        <v>8</v>
      </c>
    </row>
    <row r="17" spans="3:10" ht="15.75">
      <c r="C17" s="1"/>
      <c r="D17" s="10"/>
      <c r="G17" t="s">
        <v>8</v>
      </c>
      <c r="H17" s="4">
        <v>1.01</v>
      </c>
    </row>
    <row r="18" spans="3:10" ht="16.5" thickBot="1">
      <c r="C18" s="1"/>
      <c r="D18" s="10"/>
      <c r="F18" s="17" t="s">
        <v>20</v>
      </c>
      <c r="H18" s="1"/>
    </row>
    <row r="19" spans="3:10" ht="15.75">
      <c r="C19" s="1"/>
      <c r="D19" s="10"/>
      <c r="F19" s="18" t="s">
        <v>33</v>
      </c>
      <c r="G19" s="19">
        <f>H16-H15</f>
        <v>9.9</v>
      </c>
      <c r="H19" s="28" t="s">
        <v>32</v>
      </c>
      <c r="I19" s="20"/>
      <c r="J19" s="21"/>
    </row>
    <row r="20" spans="3:10" ht="16.5" thickBot="1">
      <c r="C20" s="1"/>
      <c r="D20" s="10"/>
      <c r="F20" s="22" t="s">
        <v>9</v>
      </c>
      <c r="G20" s="23">
        <f>H16-H15+((18.24*H17)*(1+P5*1.01))*(0.79+1.2/N7)/N7</f>
        <v>12.4144365312</v>
      </c>
      <c r="H20" s="24" t="s">
        <v>30</v>
      </c>
      <c r="I20" s="25"/>
      <c r="J20" s="26"/>
    </row>
    <row r="21" spans="3:10" ht="15.75">
      <c r="C21" s="1"/>
      <c r="D21" s="10"/>
      <c r="F21" t="s">
        <v>18</v>
      </c>
      <c r="G21" s="8">
        <f>H17/G20</f>
        <v>8.1356894246602723E-2</v>
      </c>
    </row>
    <row r="22" spans="3:10" ht="15.75">
      <c r="C22" s="1"/>
      <c r="D22" s="1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2017-08-15T07:49:05Z</dcterms:created>
  <dcterms:modified xsi:type="dcterms:W3CDTF">2017-08-20T11:54:16Z</dcterms:modified>
</cp:coreProperties>
</file>