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 firstSheet="1" activeTab="1"/>
  </bookViews>
  <sheets>
    <sheet name="Лист1" sheetId="1" state="hidden" r:id="rId1"/>
    <sheet name="Смета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2" l="1"/>
  <c r="F71" i="2"/>
  <c r="F60" i="2"/>
  <c r="F57" i="2"/>
  <c r="F53" i="2"/>
  <c r="F52" i="2"/>
  <c r="F65" i="2"/>
  <c r="F67" i="2"/>
  <c r="F68" i="2"/>
  <c r="F64" i="2"/>
  <c r="F59" i="2"/>
  <c r="F61" i="2" s="1"/>
  <c r="F58" i="2"/>
  <c r="F54" i="2"/>
  <c r="F55" i="2"/>
  <c r="F56" i="2"/>
  <c r="F47" i="2"/>
  <c r="F46" i="2"/>
  <c r="F45" i="2"/>
  <c r="F34" i="2"/>
  <c r="F35" i="2"/>
  <c r="F36" i="2"/>
  <c r="F37" i="2"/>
  <c r="F38" i="2"/>
  <c r="F39" i="2"/>
  <c r="F40" i="2"/>
  <c r="F41" i="2"/>
  <c r="F42" i="2"/>
  <c r="F43" i="2"/>
  <c r="F44" i="2"/>
  <c r="F48" i="2"/>
  <c r="F49" i="2"/>
  <c r="F50" i="2"/>
  <c r="F51" i="2"/>
  <c r="F66" i="2"/>
  <c r="F20" i="2"/>
  <c r="F21" i="2"/>
  <c r="F22" i="2"/>
  <c r="F23" i="2"/>
  <c r="F24" i="2"/>
  <c r="F26" i="2"/>
  <c r="F27" i="2"/>
  <c r="F28" i="2"/>
  <c r="F29" i="2"/>
  <c r="F30" i="2"/>
  <c r="F31" i="2"/>
  <c r="E25" i="2"/>
  <c r="F25" i="2" s="1"/>
  <c r="E18" i="2"/>
  <c r="F18" i="2" s="1"/>
  <c r="F12" i="2"/>
  <c r="F13" i="2"/>
  <c r="F14" i="2"/>
  <c r="F15" i="2"/>
  <c r="F16" i="2"/>
  <c r="F17" i="2"/>
  <c r="F19" i="2"/>
  <c r="F6" i="2"/>
  <c r="F7" i="2"/>
  <c r="F8" i="2"/>
  <c r="F9" i="2"/>
  <c r="F10" i="2"/>
  <c r="F11" i="2"/>
  <c r="F32" i="2"/>
  <c r="F33" i="2"/>
  <c r="E11" i="2"/>
  <c r="F5" i="2"/>
  <c r="F34" i="1" l="1"/>
  <c r="F8" i="1"/>
  <c r="F6" i="1"/>
  <c r="F4" i="1"/>
  <c r="F3" i="1"/>
  <c r="F72" i="2" l="1"/>
</calcChain>
</file>

<file path=xl/sharedStrings.xml><?xml version="1.0" encoding="utf-8"?>
<sst xmlns="http://schemas.openxmlformats.org/spreadsheetml/2006/main" count="204" uniqueCount="126">
  <si>
    <t>Направляющие</t>
  </si>
  <si>
    <t>X</t>
  </si>
  <si>
    <t>Y</t>
  </si>
  <si>
    <t>Z</t>
  </si>
  <si>
    <t>ШВП</t>
  </si>
  <si>
    <t>Привод</t>
  </si>
  <si>
    <t>Шпиндель</t>
  </si>
  <si>
    <t>2005 или 2010 длина 1000-1200</t>
  </si>
  <si>
    <t>1605 или 1610 длина 700-800</t>
  </si>
  <si>
    <t>1605 или 1610 длина 200-400</t>
  </si>
  <si>
    <t>Пара винт гайка</t>
  </si>
  <si>
    <t>FF15</t>
  </si>
  <si>
    <t>FK15</t>
  </si>
  <si>
    <t>Nema34 86 116</t>
  </si>
  <si>
    <t>Nema34 86 98</t>
  </si>
  <si>
    <t>Hiwin HGR20</t>
  </si>
  <si>
    <t>Hiwin HGR16</t>
  </si>
  <si>
    <t>Кулачковая муфта 12*14</t>
  </si>
  <si>
    <t>Цена</t>
  </si>
  <si>
    <t>SBR20</t>
  </si>
  <si>
    <t>Фиксирующая опора</t>
  </si>
  <si>
    <t>Опора свободного конца</t>
  </si>
  <si>
    <t>FF12</t>
  </si>
  <si>
    <t>FK12</t>
  </si>
  <si>
    <t>двиг14* винт 12</t>
  </si>
  <si>
    <t>двиг14* винт 10</t>
  </si>
  <si>
    <t>Цилиндрическая</t>
  </si>
  <si>
    <t>Помпа</t>
  </si>
  <si>
    <t>Шланги</t>
  </si>
  <si>
    <t>Хомут крепления</t>
  </si>
  <si>
    <t>Duxe</t>
  </si>
  <si>
    <t>D80</t>
  </si>
  <si>
    <t>Инвертор</t>
  </si>
  <si>
    <t>Контроллер осей</t>
  </si>
  <si>
    <t>???</t>
  </si>
  <si>
    <t>Блок питания</t>
  </si>
  <si>
    <t>Датчики</t>
  </si>
  <si>
    <t>3шт</t>
  </si>
  <si>
    <t>2.2 kW</t>
  </si>
  <si>
    <t>Частотный преобразователь</t>
  </si>
  <si>
    <t>Наименование</t>
  </si>
  <si>
    <t>Ось</t>
  </si>
  <si>
    <t>Тип</t>
  </si>
  <si>
    <t>Кол-во</t>
  </si>
  <si>
    <t>Каретка</t>
  </si>
  <si>
    <t>Линейная направляющая</t>
  </si>
  <si>
    <t>Сумма</t>
  </si>
  <si>
    <t>HGH20CA</t>
  </si>
  <si>
    <t>HGH15CA</t>
  </si>
  <si>
    <r>
      <t>Hiwin HGR20 L</t>
    </r>
    <r>
      <rPr>
        <sz val="11"/>
        <color theme="1"/>
        <rFont val="Arial"/>
        <family val="2"/>
        <charset val="204"/>
      </rPr>
      <t>≈</t>
    </r>
    <r>
      <rPr>
        <sz val="11"/>
        <color theme="1"/>
        <rFont val="Calibri"/>
        <family val="2"/>
      </rPr>
      <t>1100-1200</t>
    </r>
  </si>
  <si>
    <t>Hiwin HGR16 L≈700-900</t>
  </si>
  <si>
    <t>Hiwin HGR16 L≈300-500</t>
  </si>
  <si>
    <t>ШВП винт</t>
  </si>
  <si>
    <t>Гайка</t>
  </si>
  <si>
    <t>Обработка винта</t>
  </si>
  <si>
    <t xml:space="preserve">SFU 2005 </t>
  </si>
  <si>
    <t>SFU 2005  L≈1100-1200</t>
  </si>
  <si>
    <t>Модуль крепления</t>
  </si>
  <si>
    <t>DSG20H</t>
  </si>
  <si>
    <t>SFU 1605  L≈700-900</t>
  </si>
  <si>
    <t>JM2-40x66-12x14</t>
  </si>
  <si>
    <t xml:space="preserve">SFU 1605 </t>
  </si>
  <si>
    <t>JM2-40x66-10x14</t>
  </si>
  <si>
    <t>SFU 2005</t>
  </si>
  <si>
    <t>SFU 1606</t>
  </si>
  <si>
    <t>DSG16H</t>
  </si>
  <si>
    <t>SFU 1605  L≈300-500</t>
  </si>
  <si>
    <t>Шаговый двигатель</t>
  </si>
  <si>
    <t>Nema34 86 - 86HS118-6004</t>
  </si>
  <si>
    <t>Nema34 86 - 86HS78-5504</t>
  </si>
  <si>
    <t>Драйвер ШД одноканальный</t>
  </si>
  <si>
    <t>DM860 6А</t>
  </si>
  <si>
    <t xml:space="preserve">Кабель </t>
  </si>
  <si>
    <t>LPT DB25F-DB25M</t>
  </si>
  <si>
    <t>Плата в PC</t>
  </si>
  <si>
    <t>PCI-LPT</t>
  </si>
  <si>
    <t>Хомут крепления шпинделя</t>
  </si>
  <si>
    <t>Powtran PI130 2R2G1-2.2кВт</t>
  </si>
  <si>
    <t>LPT-DPTR 1.02</t>
  </si>
  <si>
    <t>Блок питания драйверов ШД</t>
  </si>
  <si>
    <t>NES-350-24</t>
  </si>
  <si>
    <t>Контроллер / плата</t>
  </si>
  <si>
    <t>Блок питания платы</t>
  </si>
  <si>
    <t>Датчик индуктивный</t>
  </si>
  <si>
    <t>XYZ</t>
  </si>
  <si>
    <t>LJ12A3-4-Z/BX (D-12мм)</t>
  </si>
  <si>
    <t>Датчик высоты инструмента</t>
  </si>
  <si>
    <t>Кнопка стоп</t>
  </si>
  <si>
    <t xml:space="preserve">Автомат </t>
  </si>
  <si>
    <t>E-Stop</t>
  </si>
  <si>
    <t>GDZ-23 (2.2кВт)</t>
  </si>
  <si>
    <t>75 Вт</t>
  </si>
  <si>
    <t>Кабель-каналы станочные гибкие</t>
  </si>
  <si>
    <t xml:space="preserve">Распылитель масляного тумана </t>
  </si>
  <si>
    <t>YS-BPV-3000</t>
  </si>
  <si>
    <t>Итого</t>
  </si>
  <si>
    <t>25 A 220 В.</t>
  </si>
  <si>
    <t>NES-1000-48 20,8 А ()</t>
  </si>
  <si>
    <t>Система аспирации (пылеудаления)</t>
  </si>
  <si>
    <t xml:space="preserve">Щетка-насадка на шпиндель </t>
  </si>
  <si>
    <t>для подключения системы аспирации</t>
  </si>
  <si>
    <t xml:space="preserve">Поворотная ось </t>
  </si>
  <si>
    <t>5M-3-100B</t>
  </si>
  <si>
    <t>8 л , 750 Вт</t>
  </si>
  <si>
    <t>20 Х 80 (БЕЗ ПОКРЫТИЯ)</t>
  </si>
  <si>
    <t>50 Х 100 (БЕЗ ПОКРЫТИЯ)</t>
  </si>
  <si>
    <t>Компрессор воздушный для СОЖ</t>
  </si>
  <si>
    <t>Рама основание</t>
  </si>
  <si>
    <t>Труба г/к проф 80×80×4 мм, длина 12 м</t>
  </si>
  <si>
    <t>90 Х 90H (БЕЗ ПОКРЫТИЯ)</t>
  </si>
  <si>
    <t>Профиль ось X (алюминиевый)</t>
  </si>
  <si>
    <t>Профиль на стол  (алюминиевый)</t>
  </si>
  <si>
    <t>Профиль портала ось Y  (алюминиевый)</t>
  </si>
  <si>
    <t>Изготовление деталей под заказ</t>
  </si>
  <si>
    <t>Итого доп.</t>
  </si>
  <si>
    <t>Итого всего</t>
  </si>
  <si>
    <t>Электрошкаф</t>
  </si>
  <si>
    <t>Провода, гофры, наконечники проводов и т.п.</t>
  </si>
  <si>
    <t>Mach3</t>
  </si>
  <si>
    <t xml:space="preserve">Расчетная смета-спецификация станка 600x900 </t>
  </si>
  <si>
    <t>Помпа для охлаждения шпинделя</t>
  </si>
  <si>
    <t>Опора регулируемая (Ножки)</t>
  </si>
  <si>
    <t>лицензия Mach3</t>
  </si>
  <si>
    <t>Дополнительно (опционально)</t>
  </si>
  <si>
    <t>Набор фрез</t>
  </si>
  <si>
    <t>Пульт управления проводной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</si>
</sst>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\ [$₽-419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theme="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9" xfId="0" applyFill="1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Fill="1" applyBorder="1"/>
    <xf numFmtId="0" fontId="0" fillId="0" borderId="17" xfId="0" applyBorder="1"/>
    <xf numFmtId="0" fontId="0" fillId="0" borderId="18" xfId="0" applyBorder="1" applyAlignment="1">
      <alignment horizontal="center" vertical="center"/>
    </xf>
    <xf numFmtId="0" fontId="0" fillId="0" borderId="18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Fill="1" applyBorder="1"/>
    <xf numFmtId="0" fontId="0" fillId="0" borderId="21" xfId="0" applyBorder="1"/>
    <xf numFmtId="0" fontId="0" fillId="0" borderId="11" xfId="0" applyFill="1" applyBorder="1"/>
    <xf numFmtId="0" fontId="0" fillId="0" borderId="12" xfId="0" applyFill="1" applyBorder="1"/>
    <xf numFmtId="0" fontId="0" fillId="0" borderId="22" xfId="0" applyBorder="1"/>
    <xf numFmtId="0" fontId="0" fillId="0" borderId="10" xfId="0" applyBorder="1"/>
    <xf numFmtId="0" fontId="0" fillId="0" borderId="23" xfId="0" applyBorder="1"/>
    <xf numFmtId="0" fontId="4" fillId="0" borderId="0" xfId="0" applyFont="1"/>
    <xf numFmtId="0" fontId="5" fillId="0" borderId="0" xfId="0" applyFont="1" applyAlignment="1">
      <alignment horizontal="center"/>
    </xf>
    <xf numFmtId="0" fontId="3" fillId="2" borderId="10" xfId="0" applyFont="1" applyFill="1" applyBorder="1"/>
    <xf numFmtId="0" fontId="0" fillId="0" borderId="13" xfId="0" applyFill="1" applyBorder="1"/>
    <xf numFmtId="0" fontId="0" fillId="0" borderId="17" xfId="0" applyFill="1" applyBorder="1"/>
    <xf numFmtId="0" fontId="0" fillId="0" borderId="25" xfId="0" applyFill="1" applyBorder="1"/>
    <xf numFmtId="0" fontId="0" fillId="0" borderId="26" xfId="0" applyBorder="1"/>
    <xf numFmtId="0" fontId="0" fillId="0" borderId="27" xfId="0" applyFill="1" applyBorder="1"/>
    <xf numFmtId="0" fontId="0" fillId="0" borderId="28" xfId="0" applyBorder="1"/>
    <xf numFmtId="0" fontId="0" fillId="0" borderId="20" xfId="0" applyBorder="1"/>
    <xf numFmtId="0" fontId="0" fillId="0" borderId="22" xfId="0" applyFill="1" applyBorder="1"/>
    <xf numFmtId="170" fontId="3" fillId="0" borderId="24" xfId="0" applyNumberFormat="1" applyFont="1" applyBorder="1"/>
    <xf numFmtId="170" fontId="6" fillId="0" borderId="24" xfId="0" applyNumberFormat="1" applyFont="1" applyBorder="1"/>
    <xf numFmtId="0" fontId="0" fillId="0" borderId="27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449580</xdr:colOff>
      <xdr:row>2</xdr:row>
      <xdr:rowOff>60960</xdr:rowOff>
    </xdr:from>
    <xdr:to>
      <xdr:col>16</xdr:col>
      <xdr:colOff>248894</xdr:colOff>
      <xdr:row>26</xdr:row>
      <xdr:rowOff>155650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4860" y="243840"/>
          <a:ext cx="5285714" cy="4476190"/>
        </a:xfrm>
        <a:prstGeom prst="rect">
          <a:avLst/>
        </a:prstGeom>
      </xdr:spPr>
    </xdr:pic>
    <xdr:clientData/>
  </xdr:twoCellAnchor>
  <xdr:twoCellAnchor>
    <xdr:from>
      <xdr:col>6</xdr:col>
      <xdr:colOff>446314</xdr:colOff>
      <xdr:row>29</xdr:row>
      <xdr:rowOff>152400</xdr:rowOff>
    </xdr:from>
    <xdr:to>
      <xdr:col>19</xdr:col>
      <xdr:colOff>140562</xdr:colOff>
      <xdr:row>55</xdr:row>
      <xdr:rowOff>90581</xdr:rowOff>
    </xdr:to>
    <xdr:grpSp>
      <xdr:nvGrpSpPr>
        <xdr:cNvPr id="13" name="Группа 12"/>
        <xdr:cNvGrpSpPr/>
      </xdr:nvGrpSpPr>
      <xdr:grpSpPr>
        <a:xfrm>
          <a:off x="7609114" y="5638800"/>
          <a:ext cx="7619048" cy="4891181"/>
          <a:chOff x="9797143" y="7032171"/>
          <a:chExt cx="7619048" cy="4749667"/>
        </a:xfrm>
      </xdr:grpSpPr>
      <xdr:pic>
        <xdr:nvPicPr>
          <xdr:cNvPr id="3" name="Рисунок 2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797143" y="7032171"/>
            <a:ext cx="7619048" cy="4749667"/>
          </a:xfrm>
          <a:prstGeom prst="rect">
            <a:avLst/>
          </a:prstGeom>
        </xdr:spPr>
      </xdr:pic>
      <xdr:cxnSp macro="">
        <xdr:nvCxnSpPr>
          <xdr:cNvPr id="5" name="Прямая со стрелкой 4"/>
          <xdr:cNvCxnSpPr/>
        </xdr:nvCxnSpPr>
        <xdr:spPr>
          <a:xfrm>
            <a:off x="11214463" y="10178143"/>
            <a:ext cx="1889760" cy="1140823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Прямая со стрелкой 6"/>
          <xdr:cNvCxnSpPr/>
        </xdr:nvCxnSpPr>
        <xdr:spPr>
          <a:xfrm flipH="1">
            <a:off x="15359743" y="10647317"/>
            <a:ext cx="1280160" cy="841466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Прямая со стрелкой 8"/>
          <xdr:cNvCxnSpPr/>
        </xdr:nvCxnSpPr>
        <xdr:spPr>
          <a:xfrm flipH="1">
            <a:off x="14795863" y="7825740"/>
            <a:ext cx="15240" cy="1057003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Box 9"/>
          <xdr:cNvSpPr txBox="1"/>
        </xdr:nvSpPr>
        <xdr:spPr>
          <a:xfrm>
            <a:off x="11907883" y="10723517"/>
            <a:ext cx="277833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/>
              <a:t>X</a:t>
            </a:r>
            <a:endParaRPr lang="ru-RU" sz="1400"/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15748363" y="11263449"/>
            <a:ext cx="272126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/>
              <a:t>Y</a:t>
            </a:r>
            <a:endParaRPr lang="ru-RU" sz="1400"/>
          </a:p>
        </xdr:txBody>
      </xdr:sp>
      <xdr:sp macro="" textlink="">
        <xdr:nvSpPr>
          <xdr:cNvPr id="12" name="TextBox 11"/>
          <xdr:cNvSpPr txBox="1"/>
        </xdr:nvSpPr>
        <xdr:spPr>
          <a:xfrm>
            <a:off x="14864443" y="8195854"/>
            <a:ext cx="268728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/>
              <a:t>Z</a:t>
            </a:r>
            <a:endParaRPr lang="ru-RU" sz="14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C7" zoomScaleNormal="100" workbookViewId="0">
      <selection activeCell="R15" sqref="R15"/>
    </sheetView>
  </sheetViews>
  <sheetFormatPr defaultRowHeight="15" x14ac:dyDescent="0.25"/>
  <cols>
    <col min="1" max="1" width="2.7109375" customWidth="1"/>
    <col min="2" max="3" width="24.28515625" customWidth="1"/>
    <col min="5" max="5" width="30" customWidth="1"/>
    <col min="6" max="6" width="17" customWidth="1"/>
  </cols>
  <sheetData>
    <row r="1" spans="1:6" x14ac:dyDescent="0.25">
      <c r="F1" t="s">
        <v>18</v>
      </c>
    </row>
    <row r="2" spans="1:6" ht="15.75" thickBot="1" x14ac:dyDescent="0.3">
      <c r="F2" t="s">
        <v>30</v>
      </c>
    </row>
    <row r="3" spans="1:6" x14ac:dyDescent="0.25">
      <c r="A3" s="1"/>
      <c r="B3" s="2" t="s">
        <v>0</v>
      </c>
      <c r="C3" s="2" t="s">
        <v>15</v>
      </c>
      <c r="D3" s="10" t="s">
        <v>1</v>
      </c>
      <c r="E3" s="2"/>
      <c r="F3" s="3">
        <f>(2880+1630*2)*2</f>
        <v>12280</v>
      </c>
    </row>
    <row r="4" spans="1:6" x14ac:dyDescent="0.25">
      <c r="A4" s="4"/>
      <c r="B4" s="5"/>
      <c r="C4" s="5" t="s">
        <v>26</v>
      </c>
      <c r="D4" s="11"/>
      <c r="E4" s="5" t="s">
        <v>19</v>
      </c>
      <c r="F4" s="6">
        <f>(1480+290*2)*2</f>
        <v>4120</v>
      </c>
    </row>
    <row r="5" spans="1:6" x14ac:dyDescent="0.25">
      <c r="A5" s="4"/>
      <c r="B5" s="5"/>
      <c r="C5" s="5" t="s">
        <v>16</v>
      </c>
      <c r="D5" s="11" t="s">
        <v>2</v>
      </c>
      <c r="E5" s="5"/>
      <c r="F5" s="6"/>
    </row>
    <row r="6" spans="1:6" x14ac:dyDescent="0.25">
      <c r="A6" s="4"/>
      <c r="B6" s="5"/>
      <c r="C6" s="5" t="s">
        <v>26</v>
      </c>
      <c r="D6" s="11"/>
      <c r="E6" s="5" t="s">
        <v>19</v>
      </c>
      <c r="F6" s="6">
        <f>(1180+290*2)*2</f>
        <v>3520</v>
      </c>
    </row>
    <row r="7" spans="1:6" x14ac:dyDescent="0.25">
      <c r="A7" s="4"/>
      <c r="B7" s="5"/>
      <c r="C7" s="5" t="s">
        <v>16</v>
      </c>
      <c r="D7" s="11" t="s">
        <v>3</v>
      </c>
      <c r="E7" s="5"/>
      <c r="F7" s="6"/>
    </row>
    <row r="8" spans="1:6" ht="15.75" thickBot="1" x14ac:dyDescent="0.3">
      <c r="A8" s="4"/>
      <c r="B8" s="5"/>
      <c r="C8" s="5" t="s">
        <v>26</v>
      </c>
      <c r="D8" s="11"/>
      <c r="E8" s="5" t="s">
        <v>19</v>
      </c>
      <c r="F8" s="6">
        <f>(750+290*2)*2</f>
        <v>2660</v>
      </c>
    </row>
    <row r="9" spans="1:6" x14ac:dyDescent="0.25">
      <c r="A9" s="1"/>
      <c r="B9" s="2" t="s">
        <v>4</v>
      </c>
      <c r="C9" s="1" t="s">
        <v>10</v>
      </c>
      <c r="D9" s="12" t="s">
        <v>1</v>
      </c>
      <c r="E9" s="2" t="s">
        <v>7</v>
      </c>
      <c r="F9" s="3">
        <v>4400</v>
      </c>
    </row>
    <row r="10" spans="1:6" x14ac:dyDescent="0.25">
      <c r="A10" s="4"/>
      <c r="B10" s="5"/>
      <c r="C10" s="4" t="s">
        <v>21</v>
      </c>
      <c r="D10" s="13"/>
      <c r="E10" s="5" t="s">
        <v>11</v>
      </c>
      <c r="F10" s="6">
        <v>860</v>
      </c>
    </row>
    <row r="11" spans="1:6" x14ac:dyDescent="0.25">
      <c r="A11" s="4"/>
      <c r="B11" s="5"/>
      <c r="C11" s="4" t="s">
        <v>20</v>
      </c>
      <c r="D11" s="13"/>
      <c r="E11" s="5" t="s">
        <v>12</v>
      </c>
      <c r="F11" s="6">
        <v>1500</v>
      </c>
    </row>
    <row r="12" spans="1:6" ht="15.75" thickBot="1" x14ac:dyDescent="0.3">
      <c r="A12" s="4"/>
      <c r="B12" s="5"/>
      <c r="C12" s="7" t="s">
        <v>17</v>
      </c>
      <c r="D12" s="14"/>
      <c r="E12" s="8" t="s">
        <v>24</v>
      </c>
      <c r="F12" s="9">
        <v>460</v>
      </c>
    </row>
    <row r="13" spans="1:6" ht="13.9" customHeight="1" x14ac:dyDescent="0.25">
      <c r="A13" s="4"/>
      <c r="B13" s="5"/>
      <c r="C13" s="1" t="s">
        <v>10</v>
      </c>
      <c r="D13" s="12" t="s">
        <v>2</v>
      </c>
      <c r="E13" s="2" t="s">
        <v>8</v>
      </c>
      <c r="F13" s="3">
        <v>2300</v>
      </c>
    </row>
    <row r="14" spans="1:6" ht="13.9" customHeight="1" x14ac:dyDescent="0.25">
      <c r="A14" s="4"/>
      <c r="B14" s="5"/>
      <c r="C14" s="4" t="s">
        <v>21</v>
      </c>
      <c r="D14" s="13"/>
      <c r="E14" s="5" t="s">
        <v>22</v>
      </c>
      <c r="F14" s="6">
        <v>860</v>
      </c>
    </row>
    <row r="15" spans="1:6" ht="13.9" customHeight="1" x14ac:dyDescent="0.25">
      <c r="A15" s="4"/>
      <c r="B15" s="5"/>
      <c r="C15" s="4" t="s">
        <v>20</v>
      </c>
      <c r="D15" s="13"/>
      <c r="E15" s="5" t="s">
        <v>23</v>
      </c>
      <c r="F15" s="6">
        <v>1500</v>
      </c>
    </row>
    <row r="16" spans="1:6" ht="13.9" customHeight="1" thickBot="1" x14ac:dyDescent="0.3">
      <c r="A16" s="4"/>
      <c r="B16" s="5"/>
      <c r="C16" s="7" t="s">
        <v>17</v>
      </c>
      <c r="D16" s="14"/>
      <c r="E16" s="8" t="s">
        <v>25</v>
      </c>
      <c r="F16" s="9">
        <v>460</v>
      </c>
    </row>
    <row r="17" spans="1:6" x14ac:dyDescent="0.25">
      <c r="A17" s="4"/>
      <c r="B17" s="5"/>
      <c r="C17" s="1" t="s">
        <v>10</v>
      </c>
      <c r="D17" s="12" t="s">
        <v>3</v>
      </c>
      <c r="E17" s="2" t="s">
        <v>9</v>
      </c>
      <c r="F17" s="3">
        <v>1900</v>
      </c>
    </row>
    <row r="18" spans="1:6" x14ac:dyDescent="0.25">
      <c r="A18" s="4"/>
      <c r="B18" s="5"/>
      <c r="C18" s="4" t="s">
        <v>21</v>
      </c>
      <c r="D18" s="13"/>
      <c r="E18" s="5" t="s">
        <v>22</v>
      </c>
      <c r="F18" s="6">
        <v>860</v>
      </c>
    </row>
    <row r="19" spans="1:6" x14ac:dyDescent="0.25">
      <c r="A19" s="4"/>
      <c r="B19" s="5"/>
      <c r="C19" s="4" t="s">
        <v>20</v>
      </c>
      <c r="D19" s="13"/>
      <c r="E19" s="5" t="s">
        <v>23</v>
      </c>
      <c r="F19" s="6">
        <v>1500</v>
      </c>
    </row>
    <row r="20" spans="1:6" ht="15.75" thickBot="1" x14ac:dyDescent="0.3">
      <c r="A20" s="7"/>
      <c r="B20" s="8"/>
      <c r="C20" s="7" t="s">
        <v>17</v>
      </c>
      <c r="D20" s="14"/>
      <c r="E20" s="8" t="s">
        <v>25</v>
      </c>
      <c r="F20" s="9">
        <v>460</v>
      </c>
    </row>
    <row r="21" spans="1:6" x14ac:dyDescent="0.25">
      <c r="B21" t="s">
        <v>5</v>
      </c>
      <c r="C21" t="s">
        <v>13</v>
      </c>
      <c r="D21" t="s">
        <v>1</v>
      </c>
      <c r="F21">
        <v>3600</v>
      </c>
    </row>
    <row r="22" spans="1:6" x14ac:dyDescent="0.25">
      <c r="C22" t="s">
        <v>14</v>
      </c>
      <c r="D22" t="s">
        <v>2</v>
      </c>
      <c r="F22">
        <v>3500</v>
      </c>
    </row>
    <row r="23" spans="1:6" x14ac:dyDescent="0.25">
      <c r="C23" t="s">
        <v>14</v>
      </c>
      <c r="D23" t="s">
        <v>3</v>
      </c>
      <c r="F23">
        <v>3500</v>
      </c>
    </row>
    <row r="25" spans="1:6" x14ac:dyDescent="0.25">
      <c r="C25" t="s">
        <v>6</v>
      </c>
      <c r="E25" t="s">
        <v>38</v>
      </c>
      <c r="F25">
        <v>13710</v>
      </c>
    </row>
    <row r="26" spans="1:6" x14ac:dyDescent="0.25">
      <c r="C26" t="s">
        <v>29</v>
      </c>
      <c r="E26" t="s">
        <v>31</v>
      </c>
      <c r="F26">
        <v>1360</v>
      </c>
    </row>
    <row r="27" spans="1:6" x14ac:dyDescent="0.25">
      <c r="C27" t="s">
        <v>27</v>
      </c>
      <c r="F27">
        <v>1100</v>
      </c>
    </row>
    <row r="28" spans="1:6" x14ac:dyDescent="0.25">
      <c r="B28" t="s">
        <v>6</v>
      </c>
      <c r="C28" t="s">
        <v>28</v>
      </c>
      <c r="F28">
        <v>500</v>
      </c>
    </row>
    <row r="30" spans="1:6" x14ac:dyDescent="0.25">
      <c r="C30" t="s">
        <v>32</v>
      </c>
      <c r="F30">
        <v>9000</v>
      </c>
    </row>
    <row r="32" spans="1:6" x14ac:dyDescent="0.25">
      <c r="C32" t="s">
        <v>33</v>
      </c>
      <c r="E32" t="s">
        <v>34</v>
      </c>
      <c r="F32">
        <v>5000</v>
      </c>
    </row>
    <row r="33" spans="3:6" x14ac:dyDescent="0.25">
      <c r="C33" t="s">
        <v>35</v>
      </c>
      <c r="E33" t="s">
        <v>34</v>
      </c>
      <c r="F33">
        <v>2000</v>
      </c>
    </row>
    <row r="34" spans="3:6" x14ac:dyDescent="0.25">
      <c r="C34" t="s">
        <v>36</v>
      </c>
      <c r="D34" t="s">
        <v>37</v>
      </c>
      <c r="F34">
        <f>160*3</f>
        <v>480</v>
      </c>
    </row>
  </sheetData>
  <mergeCells count="6">
    <mergeCell ref="D17:D20"/>
    <mergeCell ref="D3:D4"/>
    <mergeCell ref="D5:D6"/>
    <mergeCell ref="D7:D8"/>
    <mergeCell ref="D9:D12"/>
    <mergeCell ref="D13:D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"/>
  <sheetViews>
    <sheetView tabSelected="1" topLeftCell="A55" zoomScale="130" zoomScaleNormal="130" workbookViewId="0">
      <selection activeCell="C71" sqref="C71"/>
    </sheetView>
  </sheetViews>
  <sheetFormatPr defaultRowHeight="15" x14ac:dyDescent="0.25"/>
  <cols>
    <col min="1" max="1" width="43" customWidth="1"/>
    <col min="3" max="3" width="37.140625" customWidth="1"/>
    <col min="4" max="4" width="8.140625" customWidth="1"/>
    <col min="5" max="5" width="13.42578125" customWidth="1"/>
    <col min="6" max="6" width="13.85546875" customWidth="1"/>
  </cols>
  <sheetData>
    <row r="2" spans="1:6" ht="18.75" x14ac:dyDescent="0.3">
      <c r="A2" s="40" t="s">
        <v>119</v>
      </c>
      <c r="B2" s="40"/>
      <c r="C2" s="40"/>
      <c r="D2" s="40"/>
      <c r="E2" s="40"/>
      <c r="F2" s="40"/>
    </row>
    <row r="4" spans="1:6" ht="15.75" thickBot="1" x14ac:dyDescent="0.3">
      <c r="A4" s="41" t="s">
        <v>40</v>
      </c>
      <c r="B4" s="41" t="s">
        <v>41</v>
      </c>
      <c r="C4" s="41" t="s">
        <v>42</v>
      </c>
      <c r="D4" s="41" t="s">
        <v>43</v>
      </c>
      <c r="E4" s="41" t="s">
        <v>18</v>
      </c>
      <c r="F4" s="41" t="s">
        <v>46</v>
      </c>
    </row>
    <row r="5" spans="1:6" x14ac:dyDescent="0.25">
      <c r="A5" s="20" t="s">
        <v>45</v>
      </c>
      <c r="B5" s="21" t="s">
        <v>1</v>
      </c>
      <c r="C5" s="22" t="s">
        <v>49</v>
      </c>
      <c r="D5" s="22">
        <v>2</v>
      </c>
      <c r="E5" s="22">
        <v>3000</v>
      </c>
      <c r="F5" s="23">
        <f>D5*E5</f>
        <v>6000</v>
      </c>
    </row>
    <row r="6" spans="1:6" ht="15.75" thickBot="1" x14ac:dyDescent="0.3">
      <c r="A6" s="27" t="s">
        <v>44</v>
      </c>
      <c r="B6" s="28"/>
      <c r="C6" s="30" t="s">
        <v>47</v>
      </c>
      <c r="D6" s="30">
        <v>4</v>
      </c>
      <c r="E6" s="30">
        <v>820</v>
      </c>
      <c r="F6" s="31">
        <f t="shared" ref="F6:F60" si="0">D6*E6</f>
        <v>3280</v>
      </c>
    </row>
    <row r="7" spans="1:6" x14ac:dyDescent="0.25">
      <c r="A7" s="35" t="s">
        <v>45</v>
      </c>
      <c r="B7" s="21" t="s">
        <v>2</v>
      </c>
      <c r="C7" s="22" t="s">
        <v>50</v>
      </c>
      <c r="D7" s="22">
        <v>2</v>
      </c>
      <c r="E7" s="22">
        <v>2800</v>
      </c>
      <c r="F7" s="23">
        <f t="shared" si="0"/>
        <v>5600</v>
      </c>
    </row>
    <row r="8" spans="1:6" ht="15.75" thickBot="1" x14ac:dyDescent="0.3">
      <c r="A8" s="27" t="s">
        <v>44</v>
      </c>
      <c r="B8" s="28"/>
      <c r="C8" s="29" t="s">
        <v>48</v>
      </c>
      <c r="D8" s="29">
        <v>4</v>
      </c>
      <c r="E8" s="30">
        <v>750</v>
      </c>
      <c r="F8" s="31">
        <f t="shared" si="0"/>
        <v>3000</v>
      </c>
    </row>
    <row r="9" spans="1:6" x14ac:dyDescent="0.25">
      <c r="A9" s="32" t="s">
        <v>45</v>
      </c>
      <c r="B9" s="19" t="s">
        <v>3</v>
      </c>
      <c r="C9" s="34" t="s">
        <v>51</v>
      </c>
      <c r="D9" s="34">
        <v>2</v>
      </c>
      <c r="E9" s="18">
        <v>1500</v>
      </c>
      <c r="F9" s="33">
        <f t="shared" si="0"/>
        <v>3000</v>
      </c>
    </row>
    <row r="10" spans="1:6" ht="15.75" thickBot="1" x14ac:dyDescent="0.3">
      <c r="A10" s="27" t="s">
        <v>44</v>
      </c>
      <c r="B10" s="28"/>
      <c r="C10" s="29" t="s">
        <v>48</v>
      </c>
      <c r="D10" s="29">
        <v>4</v>
      </c>
      <c r="E10" s="30">
        <v>750</v>
      </c>
      <c r="F10" s="31">
        <f t="shared" si="0"/>
        <v>3000</v>
      </c>
    </row>
    <row r="11" spans="1:6" x14ac:dyDescent="0.25">
      <c r="A11" s="20" t="s">
        <v>52</v>
      </c>
      <c r="B11" s="21" t="s">
        <v>1</v>
      </c>
      <c r="C11" s="22" t="s">
        <v>56</v>
      </c>
      <c r="D11" s="22">
        <v>1</v>
      </c>
      <c r="E11" s="22">
        <f>1600*1.2</f>
        <v>1920</v>
      </c>
      <c r="F11" s="23">
        <f t="shared" si="0"/>
        <v>1920</v>
      </c>
    </row>
    <row r="12" spans="1:6" x14ac:dyDescent="0.25">
      <c r="A12" s="24" t="s">
        <v>54</v>
      </c>
      <c r="B12" s="16"/>
      <c r="C12" s="17" t="s">
        <v>55</v>
      </c>
      <c r="D12" s="17">
        <v>1</v>
      </c>
      <c r="E12" s="15">
        <v>690</v>
      </c>
      <c r="F12" s="25">
        <f t="shared" si="0"/>
        <v>690</v>
      </c>
    </row>
    <row r="13" spans="1:6" x14ac:dyDescent="0.25">
      <c r="A13" s="24" t="s">
        <v>53</v>
      </c>
      <c r="B13" s="16"/>
      <c r="C13" s="17" t="s">
        <v>63</v>
      </c>
      <c r="D13" s="17">
        <v>1</v>
      </c>
      <c r="E13" s="15">
        <v>1200</v>
      </c>
      <c r="F13" s="25">
        <f t="shared" si="0"/>
        <v>1200</v>
      </c>
    </row>
    <row r="14" spans="1:6" x14ac:dyDescent="0.25">
      <c r="A14" s="24" t="s">
        <v>57</v>
      </c>
      <c r="B14" s="16"/>
      <c r="C14" s="17" t="s">
        <v>58</v>
      </c>
      <c r="D14" s="17">
        <v>1</v>
      </c>
      <c r="E14" s="15">
        <v>360</v>
      </c>
      <c r="F14" s="25">
        <f t="shared" si="0"/>
        <v>360</v>
      </c>
    </row>
    <row r="15" spans="1:6" x14ac:dyDescent="0.25">
      <c r="A15" s="24" t="s">
        <v>21</v>
      </c>
      <c r="B15" s="16"/>
      <c r="C15" s="15" t="s">
        <v>11</v>
      </c>
      <c r="D15" s="17">
        <v>1</v>
      </c>
      <c r="E15" s="15">
        <v>650</v>
      </c>
      <c r="F15" s="25">
        <f t="shared" si="0"/>
        <v>650</v>
      </c>
    </row>
    <row r="16" spans="1:6" x14ac:dyDescent="0.25">
      <c r="A16" s="24" t="s">
        <v>20</v>
      </c>
      <c r="B16" s="16"/>
      <c r="C16" s="15" t="s">
        <v>12</v>
      </c>
      <c r="D16" s="17">
        <v>1</v>
      </c>
      <c r="E16" s="15">
        <v>1350</v>
      </c>
      <c r="F16" s="25">
        <f t="shared" si="0"/>
        <v>1350</v>
      </c>
    </row>
    <row r="17" spans="1:6" ht="15.75" thickBot="1" x14ac:dyDescent="0.3">
      <c r="A17" s="27" t="s">
        <v>17</v>
      </c>
      <c r="B17" s="28"/>
      <c r="C17" s="30" t="s">
        <v>60</v>
      </c>
      <c r="D17" s="30">
        <v>1</v>
      </c>
      <c r="E17" s="30">
        <v>600</v>
      </c>
      <c r="F17" s="31">
        <f t="shared" si="0"/>
        <v>600</v>
      </c>
    </row>
    <row r="18" spans="1:6" x14ac:dyDescent="0.25">
      <c r="A18" s="20" t="s">
        <v>52</v>
      </c>
      <c r="B18" s="21" t="s">
        <v>2</v>
      </c>
      <c r="C18" s="22" t="s">
        <v>59</v>
      </c>
      <c r="D18" s="22">
        <v>1</v>
      </c>
      <c r="E18" s="22">
        <f>1300*0.9</f>
        <v>1170</v>
      </c>
      <c r="F18" s="23">
        <f t="shared" si="0"/>
        <v>1170</v>
      </c>
    </row>
    <row r="19" spans="1:6" x14ac:dyDescent="0.25">
      <c r="A19" s="24" t="s">
        <v>54</v>
      </c>
      <c r="B19" s="16"/>
      <c r="C19" s="17" t="s">
        <v>61</v>
      </c>
      <c r="D19" s="17">
        <v>1</v>
      </c>
      <c r="E19" s="15">
        <v>510</v>
      </c>
      <c r="F19" s="25">
        <f t="shared" si="0"/>
        <v>510</v>
      </c>
    </row>
    <row r="20" spans="1:6" x14ac:dyDescent="0.25">
      <c r="A20" s="24" t="s">
        <v>53</v>
      </c>
      <c r="B20" s="16"/>
      <c r="C20" s="17" t="s">
        <v>64</v>
      </c>
      <c r="D20" s="17">
        <v>1</v>
      </c>
      <c r="E20" s="15">
        <v>1050</v>
      </c>
      <c r="F20" s="25">
        <f t="shared" si="0"/>
        <v>1050</v>
      </c>
    </row>
    <row r="21" spans="1:6" x14ac:dyDescent="0.25">
      <c r="A21" s="24" t="s">
        <v>57</v>
      </c>
      <c r="B21" s="16"/>
      <c r="C21" s="17" t="s">
        <v>65</v>
      </c>
      <c r="D21" s="17">
        <v>1</v>
      </c>
      <c r="E21" s="15">
        <v>300</v>
      </c>
      <c r="F21" s="25">
        <f t="shared" si="0"/>
        <v>300</v>
      </c>
    </row>
    <row r="22" spans="1:6" x14ac:dyDescent="0.25">
      <c r="A22" s="24" t="s">
        <v>21</v>
      </c>
      <c r="B22" s="16"/>
      <c r="C22" s="15" t="s">
        <v>22</v>
      </c>
      <c r="D22" s="17">
        <v>1</v>
      </c>
      <c r="E22" s="15">
        <v>650</v>
      </c>
      <c r="F22" s="25">
        <f t="shared" si="0"/>
        <v>650</v>
      </c>
    </row>
    <row r="23" spans="1:6" x14ac:dyDescent="0.25">
      <c r="A23" s="24" t="s">
        <v>20</v>
      </c>
      <c r="B23" s="16"/>
      <c r="C23" s="15" t="s">
        <v>23</v>
      </c>
      <c r="D23" s="17">
        <v>1</v>
      </c>
      <c r="E23" s="15">
        <v>1200</v>
      </c>
      <c r="F23" s="25">
        <f t="shared" si="0"/>
        <v>1200</v>
      </c>
    </row>
    <row r="24" spans="1:6" ht="15.75" thickBot="1" x14ac:dyDescent="0.3">
      <c r="A24" s="27" t="s">
        <v>17</v>
      </c>
      <c r="B24" s="28"/>
      <c r="C24" s="30" t="s">
        <v>62</v>
      </c>
      <c r="D24" s="30">
        <v>1</v>
      </c>
      <c r="E24" s="30">
        <v>630</v>
      </c>
      <c r="F24" s="31">
        <f t="shared" si="0"/>
        <v>630</v>
      </c>
    </row>
    <row r="25" spans="1:6" x14ac:dyDescent="0.25">
      <c r="A25" s="20" t="s">
        <v>52</v>
      </c>
      <c r="B25" s="21" t="s">
        <v>2</v>
      </c>
      <c r="C25" s="22" t="s">
        <v>66</v>
      </c>
      <c r="D25" s="22">
        <v>1</v>
      </c>
      <c r="E25" s="22">
        <f>1300*0.5</f>
        <v>650</v>
      </c>
      <c r="F25" s="23">
        <f t="shared" si="0"/>
        <v>650</v>
      </c>
    </row>
    <row r="26" spans="1:6" x14ac:dyDescent="0.25">
      <c r="A26" s="24" t="s">
        <v>54</v>
      </c>
      <c r="B26" s="16"/>
      <c r="C26" s="17" t="s">
        <v>61</v>
      </c>
      <c r="D26" s="17">
        <v>1</v>
      </c>
      <c r="E26" s="15">
        <v>510</v>
      </c>
      <c r="F26" s="25">
        <f t="shared" si="0"/>
        <v>510</v>
      </c>
    </row>
    <row r="27" spans="1:6" x14ac:dyDescent="0.25">
      <c r="A27" s="24" t="s">
        <v>53</v>
      </c>
      <c r="B27" s="16"/>
      <c r="C27" s="17" t="s">
        <v>64</v>
      </c>
      <c r="D27" s="17">
        <v>1</v>
      </c>
      <c r="E27" s="15">
        <v>1050</v>
      </c>
      <c r="F27" s="25">
        <f t="shared" si="0"/>
        <v>1050</v>
      </c>
    </row>
    <row r="28" spans="1:6" x14ac:dyDescent="0.25">
      <c r="A28" s="24" t="s">
        <v>57</v>
      </c>
      <c r="B28" s="16"/>
      <c r="C28" s="17" t="s">
        <v>65</v>
      </c>
      <c r="D28" s="17">
        <v>1</v>
      </c>
      <c r="E28" s="15">
        <v>300</v>
      </c>
      <c r="F28" s="25">
        <f t="shared" si="0"/>
        <v>300</v>
      </c>
    </row>
    <row r="29" spans="1:6" x14ac:dyDescent="0.25">
      <c r="A29" s="24" t="s">
        <v>21</v>
      </c>
      <c r="B29" s="16"/>
      <c r="C29" s="15" t="s">
        <v>22</v>
      </c>
      <c r="D29" s="17">
        <v>1</v>
      </c>
      <c r="E29" s="15">
        <v>650</v>
      </c>
      <c r="F29" s="25">
        <f t="shared" si="0"/>
        <v>650</v>
      </c>
    </row>
    <row r="30" spans="1:6" x14ac:dyDescent="0.25">
      <c r="A30" s="24" t="s">
        <v>20</v>
      </c>
      <c r="B30" s="16"/>
      <c r="C30" s="15" t="s">
        <v>23</v>
      </c>
      <c r="D30" s="17">
        <v>1</v>
      </c>
      <c r="E30" s="15">
        <v>1200</v>
      </c>
      <c r="F30" s="25">
        <f t="shared" si="0"/>
        <v>1200</v>
      </c>
    </row>
    <row r="31" spans="1:6" ht="15.75" thickBot="1" x14ac:dyDescent="0.3">
      <c r="A31" s="27" t="s">
        <v>17</v>
      </c>
      <c r="B31" s="28"/>
      <c r="C31" s="30" t="s">
        <v>62</v>
      </c>
      <c r="D31" s="30">
        <v>1</v>
      </c>
      <c r="E31" s="30">
        <v>630</v>
      </c>
      <c r="F31" s="31">
        <f t="shared" si="0"/>
        <v>630</v>
      </c>
    </row>
    <row r="32" spans="1:6" x14ac:dyDescent="0.25">
      <c r="A32" s="20" t="s">
        <v>67</v>
      </c>
      <c r="B32" s="22" t="s">
        <v>1</v>
      </c>
      <c r="C32" s="22" t="s">
        <v>68</v>
      </c>
      <c r="D32" s="22">
        <v>1</v>
      </c>
      <c r="E32" s="22">
        <v>4000</v>
      </c>
      <c r="F32" s="23">
        <f t="shared" si="0"/>
        <v>4000</v>
      </c>
    </row>
    <row r="33" spans="1:6" x14ac:dyDescent="0.25">
      <c r="A33" s="24" t="s">
        <v>67</v>
      </c>
      <c r="B33" s="15" t="s">
        <v>2</v>
      </c>
      <c r="C33" s="15" t="s">
        <v>69</v>
      </c>
      <c r="D33" s="15">
        <v>1</v>
      </c>
      <c r="E33" s="15">
        <v>3000</v>
      </c>
      <c r="F33" s="25">
        <f t="shared" si="0"/>
        <v>3000</v>
      </c>
    </row>
    <row r="34" spans="1:6" ht="15.75" thickBot="1" x14ac:dyDescent="0.3">
      <c r="A34" s="36" t="s">
        <v>67</v>
      </c>
      <c r="B34" s="37" t="s">
        <v>3</v>
      </c>
      <c r="C34" s="37" t="s">
        <v>69</v>
      </c>
      <c r="D34" s="37">
        <v>1</v>
      </c>
      <c r="E34" s="37">
        <v>3000</v>
      </c>
      <c r="F34" s="38">
        <f t="shared" si="0"/>
        <v>3000</v>
      </c>
    </row>
    <row r="35" spans="1:6" x14ac:dyDescent="0.25">
      <c r="A35" s="20" t="s">
        <v>70</v>
      </c>
      <c r="B35" s="22" t="s">
        <v>84</v>
      </c>
      <c r="C35" s="22" t="s">
        <v>71</v>
      </c>
      <c r="D35" s="22">
        <v>3</v>
      </c>
      <c r="E35" s="22">
        <v>4050</v>
      </c>
      <c r="F35" s="23">
        <f t="shared" si="0"/>
        <v>12150</v>
      </c>
    </row>
    <row r="36" spans="1:6" x14ac:dyDescent="0.25">
      <c r="A36" s="24" t="s">
        <v>79</v>
      </c>
      <c r="B36" s="15" t="s">
        <v>84</v>
      </c>
      <c r="C36" s="15" t="s">
        <v>97</v>
      </c>
      <c r="D36" s="15">
        <v>1</v>
      </c>
      <c r="E36" s="15">
        <v>9800</v>
      </c>
      <c r="F36" s="25">
        <f t="shared" si="0"/>
        <v>9800</v>
      </c>
    </row>
    <row r="37" spans="1:6" x14ac:dyDescent="0.25">
      <c r="A37" s="24" t="s">
        <v>6</v>
      </c>
      <c r="B37" s="15"/>
      <c r="C37" s="15" t="s">
        <v>90</v>
      </c>
      <c r="D37" s="15">
        <v>1</v>
      </c>
      <c r="E37" s="15">
        <v>13400</v>
      </c>
      <c r="F37" s="25">
        <f t="shared" si="0"/>
        <v>13400</v>
      </c>
    </row>
    <row r="38" spans="1:6" x14ac:dyDescent="0.25">
      <c r="A38" s="24" t="s">
        <v>76</v>
      </c>
      <c r="B38" s="15"/>
      <c r="C38" s="15" t="s">
        <v>31</v>
      </c>
      <c r="D38" s="15">
        <v>1</v>
      </c>
      <c r="E38" s="15">
        <v>1240</v>
      </c>
      <c r="F38" s="25">
        <f t="shared" si="0"/>
        <v>1240</v>
      </c>
    </row>
    <row r="39" spans="1:6" x14ac:dyDescent="0.25">
      <c r="A39" s="24" t="s">
        <v>39</v>
      </c>
      <c r="B39" s="15"/>
      <c r="C39" s="15" t="s">
        <v>77</v>
      </c>
      <c r="D39" s="15">
        <v>1</v>
      </c>
      <c r="E39" s="15">
        <v>10670</v>
      </c>
      <c r="F39" s="25">
        <f t="shared" si="0"/>
        <v>10670</v>
      </c>
    </row>
    <row r="40" spans="1:6" x14ac:dyDescent="0.25">
      <c r="A40" s="24" t="s">
        <v>81</v>
      </c>
      <c r="B40" s="15"/>
      <c r="C40" s="15" t="s">
        <v>78</v>
      </c>
      <c r="D40" s="15">
        <v>1</v>
      </c>
      <c r="E40" s="15">
        <v>2510</v>
      </c>
      <c r="F40" s="25">
        <f t="shared" si="0"/>
        <v>2510</v>
      </c>
    </row>
    <row r="41" spans="1:6" x14ac:dyDescent="0.25">
      <c r="A41" s="24" t="s">
        <v>72</v>
      </c>
      <c r="B41" s="15"/>
      <c r="C41" s="15" t="s">
        <v>73</v>
      </c>
      <c r="D41" s="15">
        <v>1</v>
      </c>
      <c r="E41" s="15">
        <v>200</v>
      </c>
      <c r="F41" s="25">
        <f t="shared" si="0"/>
        <v>200</v>
      </c>
    </row>
    <row r="42" spans="1:6" x14ac:dyDescent="0.25">
      <c r="A42" s="24" t="s">
        <v>74</v>
      </c>
      <c r="B42" s="15"/>
      <c r="C42" s="15" t="s">
        <v>75</v>
      </c>
      <c r="D42" s="15">
        <v>1</v>
      </c>
      <c r="E42" s="15">
        <v>500</v>
      </c>
      <c r="F42" s="25">
        <f t="shared" si="0"/>
        <v>500</v>
      </c>
    </row>
    <row r="43" spans="1:6" x14ac:dyDescent="0.25">
      <c r="A43" s="24" t="s">
        <v>82</v>
      </c>
      <c r="B43" s="15"/>
      <c r="C43" s="15" t="s">
        <v>80</v>
      </c>
      <c r="D43" s="15">
        <v>1</v>
      </c>
      <c r="E43" s="15">
        <v>1800</v>
      </c>
      <c r="F43" s="25">
        <f t="shared" si="0"/>
        <v>1800</v>
      </c>
    </row>
    <row r="44" spans="1:6" x14ac:dyDescent="0.25">
      <c r="A44" s="24" t="s">
        <v>83</v>
      </c>
      <c r="B44" s="15"/>
      <c r="C44" s="15" t="s">
        <v>85</v>
      </c>
      <c r="D44" s="15">
        <v>3</v>
      </c>
      <c r="E44" s="15">
        <v>300</v>
      </c>
      <c r="F44" s="25">
        <f t="shared" si="0"/>
        <v>900</v>
      </c>
    </row>
    <row r="45" spans="1:6" x14ac:dyDescent="0.25">
      <c r="A45" s="24" t="s">
        <v>86</v>
      </c>
      <c r="B45" s="15"/>
      <c r="C45" s="15"/>
      <c r="D45" s="15">
        <v>1</v>
      </c>
      <c r="E45" s="15">
        <v>430</v>
      </c>
      <c r="F45" s="25">
        <f t="shared" si="0"/>
        <v>430</v>
      </c>
    </row>
    <row r="46" spans="1:6" x14ac:dyDescent="0.25">
      <c r="A46" s="24" t="s">
        <v>87</v>
      </c>
      <c r="B46" s="15"/>
      <c r="C46" s="15" t="s">
        <v>89</v>
      </c>
      <c r="D46" s="15">
        <v>1</v>
      </c>
      <c r="E46" s="15">
        <v>120</v>
      </c>
      <c r="F46" s="25">
        <f t="shared" si="0"/>
        <v>120</v>
      </c>
    </row>
    <row r="47" spans="1:6" x14ac:dyDescent="0.25">
      <c r="A47" s="24" t="s">
        <v>88</v>
      </c>
      <c r="B47" s="15"/>
      <c r="C47" s="15" t="s">
        <v>96</v>
      </c>
      <c r="D47" s="15">
        <v>1</v>
      </c>
      <c r="E47" s="15">
        <v>500</v>
      </c>
      <c r="F47" s="25">
        <f t="shared" si="0"/>
        <v>500</v>
      </c>
    </row>
    <row r="48" spans="1:6" x14ac:dyDescent="0.25">
      <c r="A48" s="24" t="s">
        <v>120</v>
      </c>
      <c r="B48" s="15"/>
      <c r="C48" s="15" t="s">
        <v>91</v>
      </c>
      <c r="D48" s="15">
        <v>1</v>
      </c>
      <c r="E48" s="15">
        <v>1100</v>
      </c>
      <c r="F48" s="25">
        <f t="shared" si="0"/>
        <v>1100</v>
      </c>
    </row>
    <row r="49" spans="1:6" x14ac:dyDescent="0.25">
      <c r="A49" s="24" t="s">
        <v>28</v>
      </c>
      <c r="B49" s="15"/>
      <c r="C49" s="15"/>
      <c r="D49" s="15">
        <v>1</v>
      </c>
      <c r="E49" s="15">
        <v>500</v>
      </c>
      <c r="F49" s="25">
        <f t="shared" si="0"/>
        <v>500</v>
      </c>
    </row>
    <row r="50" spans="1:6" x14ac:dyDescent="0.25">
      <c r="A50" s="24" t="s">
        <v>122</v>
      </c>
      <c r="B50" s="15"/>
      <c r="C50" s="15" t="s">
        <v>118</v>
      </c>
      <c r="D50" s="15">
        <v>1</v>
      </c>
      <c r="E50" s="15">
        <v>8900</v>
      </c>
      <c r="F50" s="25">
        <f t="shared" si="0"/>
        <v>8900</v>
      </c>
    </row>
    <row r="51" spans="1:6" x14ac:dyDescent="0.25">
      <c r="A51" s="24" t="s">
        <v>92</v>
      </c>
      <c r="B51" s="15"/>
      <c r="C51" s="15"/>
      <c r="D51" s="17">
        <v>3</v>
      </c>
      <c r="E51" s="17">
        <v>1000</v>
      </c>
      <c r="F51" s="25">
        <f t="shared" si="0"/>
        <v>3000</v>
      </c>
    </row>
    <row r="52" spans="1:6" x14ac:dyDescent="0.25">
      <c r="A52" s="48" t="s">
        <v>116</v>
      </c>
      <c r="B52" s="18"/>
      <c r="C52" s="18"/>
      <c r="D52" s="34">
        <v>1</v>
      </c>
      <c r="E52" s="34">
        <v>2000</v>
      </c>
      <c r="F52" s="33">
        <f t="shared" si="0"/>
        <v>2000</v>
      </c>
    </row>
    <row r="53" spans="1:6" ht="15.75" thickBot="1" x14ac:dyDescent="0.3">
      <c r="A53" s="48" t="s">
        <v>117</v>
      </c>
      <c r="B53" s="18"/>
      <c r="C53" s="18"/>
      <c r="D53" s="34">
        <v>1</v>
      </c>
      <c r="E53" s="34">
        <v>1000</v>
      </c>
      <c r="F53" s="33">
        <f t="shared" si="0"/>
        <v>1000</v>
      </c>
    </row>
    <row r="54" spans="1:6" x14ac:dyDescent="0.25">
      <c r="A54" s="35" t="s">
        <v>110</v>
      </c>
      <c r="B54" s="22" t="s">
        <v>1</v>
      </c>
      <c r="C54" s="22" t="s">
        <v>109</v>
      </c>
      <c r="D54" s="42">
        <v>2</v>
      </c>
      <c r="E54" s="42">
        <v>3129</v>
      </c>
      <c r="F54" s="23">
        <f t="shared" si="0"/>
        <v>6258</v>
      </c>
    </row>
    <row r="55" spans="1:6" x14ac:dyDescent="0.25">
      <c r="A55" s="26" t="s">
        <v>111</v>
      </c>
      <c r="B55" s="15" t="s">
        <v>1</v>
      </c>
      <c r="C55" s="15" t="s">
        <v>104</v>
      </c>
      <c r="D55" s="15">
        <v>10</v>
      </c>
      <c r="E55" s="15">
        <v>685.5</v>
      </c>
      <c r="F55" s="25">
        <f t="shared" si="0"/>
        <v>6855</v>
      </c>
    </row>
    <row r="56" spans="1:6" x14ac:dyDescent="0.25">
      <c r="A56" s="26" t="s">
        <v>112</v>
      </c>
      <c r="B56" s="15" t="s">
        <v>2</v>
      </c>
      <c r="C56" s="15" t="s">
        <v>105</v>
      </c>
      <c r="D56" s="15">
        <v>2</v>
      </c>
      <c r="E56" s="15">
        <v>2298.5</v>
      </c>
      <c r="F56" s="25">
        <f t="shared" si="0"/>
        <v>4597</v>
      </c>
    </row>
    <row r="57" spans="1:6" x14ac:dyDescent="0.25">
      <c r="A57" s="49" t="s">
        <v>121</v>
      </c>
      <c r="B57" s="37"/>
      <c r="C57" s="37"/>
      <c r="D57" s="37">
        <v>4</v>
      </c>
      <c r="E57" s="37">
        <v>500</v>
      </c>
      <c r="F57" s="38">
        <f t="shared" si="0"/>
        <v>2000</v>
      </c>
    </row>
    <row r="58" spans="1:6" ht="15.75" thickBot="1" x14ac:dyDescent="0.3">
      <c r="A58" s="43" t="s">
        <v>107</v>
      </c>
      <c r="B58" s="30"/>
      <c r="C58" s="30" t="s">
        <v>108</v>
      </c>
      <c r="D58" s="30">
        <v>1</v>
      </c>
      <c r="E58" s="30">
        <v>7000</v>
      </c>
      <c r="F58" s="31">
        <f t="shared" si="0"/>
        <v>7000</v>
      </c>
    </row>
    <row r="59" spans="1:6" ht="15.75" thickBot="1" x14ac:dyDescent="0.3">
      <c r="A59" s="44" t="s">
        <v>113</v>
      </c>
      <c r="B59" s="52"/>
      <c r="C59" s="45"/>
      <c r="D59" s="46">
        <v>1</v>
      </c>
      <c r="E59" s="46">
        <v>20000</v>
      </c>
      <c r="F59" s="47">
        <f t="shared" si="0"/>
        <v>20000</v>
      </c>
    </row>
    <row r="60" spans="1:6" ht="15.75" thickBot="1" x14ac:dyDescent="0.3">
      <c r="A60" s="44" t="s">
        <v>124</v>
      </c>
      <c r="B60" s="52"/>
      <c r="C60" s="45"/>
      <c r="D60" s="46">
        <v>1</v>
      </c>
      <c r="E60" s="46">
        <v>5000</v>
      </c>
      <c r="F60" s="47">
        <f t="shared" si="0"/>
        <v>5000</v>
      </c>
    </row>
    <row r="61" spans="1:6" ht="15.75" thickBot="1" x14ac:dyDescent="0.3">
      <c r="E61" t="s">
        <v>95</v>
      </c>
      <c r="F61" s="50">
        <f>SUM(F5:F60)</f>
        <v>173580</v>
      </c>
    </row>
    <row r="63" spans="1:6" ht="15.75" thickBot="1" x14ac:dyDescent="0.3">
      <c r="A63" s="39" t="s">
        <v>123</v>
      </c>
    </row>
    <row r="64" spans="1:6" x14ac:dyDescent="0.25">
      <c r="A64" s="20" t="s">
        <v>98</v>
      </c>
      <c r="B64" s="22"/>
      <c r="C64" s="22"/>
      <c r="D64" s="22">
        <v>1</v>
      </c>
      <c r="E64" s="22">
        <v>17000</v>
      </c>
      <c r="F64" s="23">
        <f>E64*D64</f>
        <v>17000</v>
      </c>
    </row>
    <row r="65" spans="1:6" x14ac:dyDescent="0.25">
      <c r="A65" s="24" t="s">
        <v>99</v>
      </c>
      <c r="B65" s="15"/>
      <c r="C65" s="15" t="s">
        <v>100</v>
      </c>
      <c r="D65" s="15">
        <v>1</v>
      </c>
      <c r="E65" s="15">
        <v>1730</v>
      </c>
      <c r="F65" s="25">
        <f t="shared" ref="F65:F69" si="1">E65*D65</f>
        <v>1730</v>
      </c>
    </row>
    <row r="66" spans="1:6" x14ac:dyDescent="0.25">
      <c r="A66" s="24" t="s">
        <v>93</v>
      </c>
      <c r="B66" s="15"/>
      <c r="C66" s="15" t="s">
        <v>94</v>
      </c>
      <c r="D66" s="15">
        <v>1</v>
      </c>
      <c r="E66" s="15">
        <v>3680</v>
      </c>
      <c r="F66" s="25">
        <f>D66*E66</f>
        <v>3680</v>
      </c>
    </row>
    <row r="67" spans="1:6" x14ac:dyDescent="0.25">
      <c r="A67" s="24" t="s">
        <v>106</v>
      </c>
      <c r="B67" s="15"/>
      <c r="C67" s="15" t="s">
        <v>103</v>
      </c>
      <c r="D67" s="15">
        <v>1</v>
      </c>
      <c r="E67" s="15">
        <v>500</v>
      </c>
      <c r="F67" s="25">
        <f t="shared" si="1"/>
        <v>500</v>
      </c>
    </row>
    <row r="68" spans="1:6" x14ac:dyDescent="0.25">
      <c r="A68" s="24" t="s">
        <v>101</v>
      </c>
      <c r="B68" s="15"/>
      <c r="C68" s="15" t="s">
        <v>102</v>
      </c>
      <c r="D68" s="15">
        <v>1</v>
      </c>
      <c r="E68" s="15">
        <v>24230</v>
      </c>
      <c r="F68" s="25">
        <f t="shared" si="1"/>
        <v>24230</v>
      </c>
    </row>
    <row r="69" spans="1:6" ht="15.75" thickBot="1" x14ac:dyDescent="0.3">
      <c r="A69" s="43" t="s">
        <v>125</v>
      </c>
      <c r="B69" s="30"/>
      <c r="C69" s="29" t="s">
        <v>118</v>
      </c>
      <c r="D69" s="29">
        <v>1</v>
      </c>
      <c r="E69" s="29">
        <v>6000</v>
      </c>
      <c r="F69" s="31">
        <f t="shared" si="1"/>
        <v>6000</v>
      </c>
    </row>
    <row r="70" spans="1:6" ht="15.75" thickBot="1" x14ac:dyDescent="0.3">
      <c r="A70" s="5"/>
      <c r="B70" s="5"/>
      <c r="C70" s="5"/>
      <c r="D70" s="5"/>
      <c r="E70" s="5"/>
      <c r="F70" s="9"/>
    </row>
    <row r="71" spans="1:6" ht="15.75" thickBot="1" x14ac:dyDescent="0.3">
      <c r="E71" t="s">
        <v>114</v>
      </c>
      <c r="F71" s="50">
        <f>SUM(F64:F69)</f>
        <v>53140</v>
      </c>
    </row>
    <row r="72" spans="1:6" ht="16.5" thickBot="1" x14ac:dyDescent="0.3">
      <c r="E72" t="s">
        <v>115</v>
      </c>
      <c r="F72" s="51">
        <f>F61+F71</f>
        <v>226720</v>
      </c>
    </row>
  </sheetData>
  <mergeCells count="7">
    <mergeCell ref="A2:F2"/>
    <mergeCell ref="B5:B6"/>
    <mergeCell ref="B7:B8"/>
    <mergeCell ref="B11:B17"/>
    <mergeCell ref="B18:B24"/>
    <mergeCell ref="B25:B31"/>
    <mergeCell ref="B9:B10"/>
  </mergeCells>
  <pageMargins left="0.7" right="0.7" top="0.75" bottom="0.75" header="0.3" footer="0.3"/>
  <pageSetup paperSize="27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2017-11-11T07:58:06Z</dcterms:modified>
</cp:coreProperties>
</file>